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S 01" sheetId="1" r:id="rId4"/>
    <sheet state="visible" name="MES 02" sheetId="2" r:id="rId5"/>
    <sheet state="visible" name="MES 03" sheetId="3" r:id="rId6"/>
    <sheet state="visible" name="MES 04" sheetId="4" r:id="rId7"/>
    <sheet state="visible" name="MES 05" sheetId="5" r:id="rId8"/>
    <sheet state="visible" name="MES 06" sheetId="6" r:id="rId9"/>
  </sheets>
  <definedNames/>
  <calcPr/>
</workbook>
</file>

<file path=xl/sharedStrings.xml><?xml version="1.0" encoding="utf-8"?>
<sst xmlns="http://schemas.openxmlformats.org/spreadsheetml/2006/main" count="608" uniqueCount="42">
  <si>
    <t>VALOR PLANIFICADO (PV)</t>
  </si>
  <si>
    <t>Costo Total</t>
  </si>
  <si>
    <t>Mes 01</t>
  </si>
  <si>
    <t>Mes 02</t>
  </si>
  <si>
    <t>Mes 03</t>
  </si>
  <si>
    <t>Mes 04</t>
  </si>
  <si>
    <t>Mes 05</t>
  </si>
  <si>
    <t>Mes 06</t>
  </si>
  <si>
    <t>Fundaciones</t>
  </si>
  <si>
    <t>% Completado</t>
  </si>
  <si>
    <t>Estructura</t>
  </si>
  <si>
    <t>Instalaciones</t>
  </si>
  <si>
    <t>Acabados</t>
  </si>
  <si>
    <t>TOTAL</t>
  </si>
  <si>
    <t>El Presupuesto y Cronograma de ejecución deben ser realizados por la Gerencia de Construcción.</t>
  </si>
  <si>
    <t>VALOR GANADO (EV)</t>
  </si>
  <si>
    <t>Valor Ganado</t>
  </si>
  <si>
    <t xml:space="preserve">Estos porcentajes de avance deben ser colocados por la Gerencia de Auditoría </t>
  </si>
  <si>
    <t>COSTO REAL MES UNO</t>
  </si>
  <si>
    <t>Esta información debe ser entregada por Administración.</t>
  </si>
  <si>
    <t>INDICE DE DESEMPEÑO DE COSTO (CPI)</t>
  </si>
  <si>
    <t>INDICADOR</t>
  </si>
  <si>
    <t>CONCLUSIÓN</t>
  </si>
  <si>
    <t>CPI</t>
  </si>
  <si>
    <t>Se está generando menos valor con más recursos invertidos</t>
  </si>
  <si>
    <t>Se está generando más valor que recursos invertidos</t>
  </si>
  <si>
    <t>Acabado</t>
  </si>
  <si>
    <t>Está dentro de lo planificado.</t>
  </si>
  <si>
    <t>DESEMPEÑO DEL MES CPI</t>
  </si>
  <si>
    <t>En el período se se generó más valor con los recursos invertidos.</t>
  </si>
  <si>
    <t>INDICE DE DESEMPEÑO DE COSTO DEL PROYECTO ACUMULADO</t>
  </si>
  <si>
    <t>El Proyecto está generando menos valor que los recursos invertidos.</t>
  </si>
  <si>
    <t>Estos datos arrojados deben ser analizados entre el Cliente y las Gerencias de Auditoría y Construcción de manera de identificar las causas de los desvios.</t>
  </si>
  <si>
    <t>ESTIMACIÓN A LA CONCLUSIÓN  (EAC)</t>
  </si>
  <si>
    <t>BAC</t>
  </si>
  <si>
    <t>EAC</t>
  </si>
  <si>
    <t>INDICE DE DESEMPEÑO HASTA LA FECHA</t>
  </si>
  <si>
    <t>TCPI</t>
  </si>
  <si>
    <t>Se usaron más recursos que valor generado.</t>
  </si>
  <si>
    <t>El Proyecto está generando más valor que recursos invertidos.</t>
  </si>
  <si>
    <t>INDICE DE DESEMPEÑO DE COSTO DEL PROYECTO FINALIZADO</t>
  </si>
  <si>
    <t>El Proyecto finalizó generando más valor que recursos invertidos.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</si>
</sst>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8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4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horizontal="center" readingOrder="0"/>
    </xf>
    <xf borderId="0" fillId="0" fontId="2" numFmtId="4" xfId="0" applyFont="1" applyNumberFormat="1"/>
    <xf borderId="1" fillId="0" fontId="1" numFmtId="4" xfId="0" applyAlignment="1" applyBorder="1" applyFont="1" applyNumberForma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0" fontId="2" numFmtId="4" xfId="0" applyBorder="1" applyFont="1" applyNumberFormat="1"/>
    <xf borderId="4" fillId="2" fontId="1" numFmtId="4" xfId="0" applyAlignment="1" applyBorder="1" applyFill="1" applyFont="1" applyNumberFormat="1">
      <alignment horizontal="center" readingOrder="0"/>
    </xf>
    <xf borderId="0" fillId="0" fontId="1" numFmtId="4" xfId="0" applyAlignment="1" applyFont="1" applyNumberFormat="1">
      <alignment readingOrder="0" vertical="center"/>
    </xf>
    <xf borderId="5" fillId="2" fontId="1" numFmtId="4" xfId="0" applyAlignment="1" applyBorder="1" applyFont="1" applyNumberFormat="1">
      <alignment readingOrder="0" vertical="center"/>
    </xf>
    <xf borderId="6" fillId="0" fontId="2" numFmtId="4" xfId="0" applyBorder="1" applyFont="1" applyNumberFormat="1"/>
    <xf borderId="6" fillId="0" fontId="2" numFmtId="4" xfId="0" applyAlignment="1" applyBorder="1" applyFont="1" applyNumberFormat="1">
      <alignment readingOrder="0"/>
    </xf>
    <xf borderId="7" fillId="0" fontId="2" numFmtId="4" xfId="0" applyAlignment="1" applyBorder="1" applyFont="1" applyNumberFormat="1">
      <alignment readingOrder="0"/>
    </xf>
    <xf borderId="8" fillId="0" fontId="3" numFmtId="0" xfId="0" applyBorder="1" applyFont="1"/>
    <xf borderId="9" fillId="0" fontId="2" numFmtId="4" xfId="0" applyAlignment="1" applyBorder="1" applyFont="1" applyNumberFormat="1">
      <alignment readingOrder="0"/>
    </xf>
    <xf borderId="10" fillId="0" fontId="2" numFmtId="4" xfId="0" applyAlignment="1" applyBorder="1" applyFont="1" applyNumberFormat="1">
      <alignment readingOrder="0"/>
    </xf>
    <xf borderId="11" fillId="3" fontId="1" numFmtId="4" xfId="0" applyAlignment="1" applyBorder="1" applyFill="1" applyFont="1" applyNumberFormat="1">
      <alignment horizontal="right" readingOrder="0"/>
    </xf>
    <xf borderId="12" fillId="0" fontId="1" numFmtId="4" xfId="0" applyBorder="1" applyFont="1" applyNumberFormat="1"/>
    <xf borderId="13" fillId="0" fontId="1" numFmtId="4" xfId="0" applyBorder="1" applyFont="1" applyNumberFormat="1"/>
    <xf borderId="14" fillId="0" fontId="2" numFmtId="4" xfId="0" applyBorder="1" applyFont="1" applyNumberFormat="1"/>
    <xf borderId="15" fillId="0" fontId="2" numFmtId="4" xfId="0" applyAlignment="1" applyBorder="1" applyFont="1" applyNumberFormat="1">
      <alignment readingOrder="0"/>
    </xf>
    <xf borderId="16" fillId="0" fontId="3" numFmtId="0" xfId="0" applyBorder="1" applyFont="1"/>
    <xf borderId="17" fillId="0" fontId="3" numFmtId="0" xfId="0" applyBorder="1" applyFont="1"/>
    <xf borderId="18" fillId="0" fontId="2" numFmtId="4" xfId="0" applyBorder="1" applyFont="1" applyNumberFormat="1"/>
    <xf borderId="19" fillId="2" fontId="1" numFmtId="4" xfId="0" applyAlignment="1" applyBorder="1" applyFont="1" applyNumberFormat="1">
      <alignment horizontal="center" readingOrder="0"/>
    </xf>
    <xf borderId="20" fillId="2" fontId="1" numFmtId="4" xfId="0" applyAlignment="1" applyBorder="1" applyFont="1" applyNumberFormat="1">
      <alignment horizontal="center" readingOrder="0"/>
    </xf>
    <xf borderId="21" fillId="2" fontId="1" numFmtId="4" xfId="0" applyAlignment="1" applyBorder="1" applyFont="1" applyNumberFormat="1">
      <alignment readingOrder="0" vertical="center"/>
    </xf>
    <xf borderId="22" fillId="4" fontId="2" numFmtId="4" xfId="0" applyAlignment="1" applyBorder="1" applyFill="1" applyFont="1" applyNumberFormat="1">
      <alignment readingOrder="0"/>
    </xf>
    <xf borderId="18" fillId="0" fontId="3" numFmtId="0" xfId="0" applyBorder="1" applyFont="1"/>
    <xf borderId="22" fillId="0" fontId="2" numFmtId="4" xfId="0" applyAlignment="1" applyBorder="1" applyFont="1" applyNumberFormat="1">
      <alignment readingOrder="0"/>
    </xf>
    <xf borderId="22" fillId="4" fontId="2" numFmtId="0" xfId="0" applyAlignment="1" applyBorder="1" applyFont="1">
      <alignment readingOrder="0"/>
    </xf>
    <xf borderId="23" fillId="0" fontId="2" numFmtId="4" xfId="0" applyAlignment="1" applyBorder="1" applyFont="1" applyNumberFormat="1">
      <alignment readingOrder="0"/>
    </xf>
    <xf borderId="24" fillId="0" fontId="2" numFmtId="4" xfId="0" applyAlignment="1" applyBorder="1" applyFont="1" applyNumberFormat="1">
      <alignment horizontal="right" readingOrder="0"/>
    </xf>
    <xf borderId="1" fillId="3" fontId="1" numFmtId="4" xfId="0" applyAlignment="1" applyBorder="1" applyFont="1" applyNumberFormat="1">
      <alignment horizontal="right" readingOrder="0"/>
    </xf>
    <xf borderId="25" fillId="0" fontId="1" numFmtId="4" xfId="0" applyAlignment="1" applyBorder="1" applyFont="1" applyNumberFormat="1">
      <alignment horizontal="center" readingOrder="0"/>
    </xf>
    <xf borderId="14" fillId="4" fontId="1" numFmtId="4" xfId="0" applyAlignment="1" applyBorder="1" applyFont="1" applyNumberFormat="1">
      <alignment horizontal="center" readingOrder="0"/>
    </xf>
    <xf borderId="15" fillId="0" fontId="2" numFmtId="4" xfId="0" applyAlignment="1" applyBorder="1" applyFont="1" applyNumberFormat="1">
      <alignment horizontal="left" readingOrder="0"/>
    </xf>
    <xf borderId="0" fillId="0" fontId="2" numFmtId="4" xfId="0" applyAlignment="1" applyFont="1" applyNumberFormat="1">
      <alignment readingOrder="0"/>
    </xf>
    <xf borderId="14" fillId="2" fontId="1" numFmtId="4" xfId="0" applyAlignment="1" applyBorder="1" applyFont="1" applyNumberFormat="1">
      <alignment readingOrder="0" vertical="center"/>
    </xf>
    <xf borderId="15" fillId="0" fontId="2" numFmtId="4" xfId="0" applyBorder="1" applyFont="1" applyNumberFormat="1"/>
    <xf borderId="22" fillId="5" fontId="2" numFmtId="4" xfId="0" applyAlignment="1" applyBorder="1" applyFill="1" applyFont="1" applyNumberFormat="1">
      <alignment readingOrder="0"/>
    </xf>
    <xf borderId="23" fillId="0" fontId="2" numFmtId="4" xfId="0" applyBorder="1" applyFont="1" applyNumberFormat="1"/>
    <xf borderId="24" fillId="5" fontId="2" numFmtId="4" xfId="0" applyAlignment="1" applyBorder="1" applyFont="1" applyNumberFormat="1">
      <alignment readingOrder="0"/>
    </xf>
    <xf borderId="24" fillId="0" fontId="2" numFmtId="4" xfId="0" applyAlignment="1" applyBorder="1" applyFont="1" applyNumberFormat="1">
      <alignment readingOrder="0"/>
    </xf>
    <xf borderId="25" fillId="0" fontId="1" numFmtId="4" xfId="0" applyBorder="1" applyFont="1" applyNumberFormat="1"/>
    <xf borderId="14" fillId="5" fontId="2" numFmtId="4" xfId="0" applyBorder="1" applyFont="1" applyNumberFormat="1"/>
    <xf borderId="4" fillId="0" fontId="2" numFmtId="0" xfId="0" applyBorder="1" applyFont="1"/>
    <xf borderId="26" fillId="2" fontId="1" numFmtId="4" xfId="0" applyAlignment="1" applyBorder="1" applyFont="1" applyNumberFormat="1">
      <alignment horizontal="center" readingOrder="0"/>
    </xf>
    <xf borderId="27" fillId="0" fontId="3" numFmtId="0" xfId="0" applyBorder="1" applyFont="1"/>
    <xf borderId="11" fillId="2" fontId="1" numFmtId="4" xfId="0" applyAlignment="1" applyBorder="1" applyFont="1" applyNumberFormat="1">
      <alignment readingOrder="0" vertical="center"/>
    </xf>
    <xf borderId="6" fillId="0" fontId="2" numFmtId="4" xfId="0" applyAlignment="1" applyBorder="1" applyFont="1" applyNumberFormat="1">
      <alignment horizontal="center" readingOrder="0"/>
    </xf>
    <xf borderId="6" fillId="6" fontId="2" numFmtId="4" xfId="0" applyBorder="1" applyFill="1" applyFont="1" applyNumberFormat="1"/>
    <xf borderId="28" fillId="0" fontId="2" numFmtId="4" xfId="0" applyAlignment="1" applyBorder="1" applyFont="1" applyNumberFormat="1">
      <alignment readingOrder="0"/>
    </xf>
    <xf borderId="29" fillId="0" fontId="3" numFmtId="0" xfId="0" applyBorder="1" applyFont="1"/>
    <xf borderId="30" fillId="0" fontId="3" numFmtId="0" xfId="0" applyBorder="1" applyFont="1"/>
    <xf borderId="31" fillId="0" fontId="2" numFmtId="4" xfId="0" applyAlignment="1" applyBorder="1" applyFont="1" applyNumberFormat="1">
      <alignment horizontal="center" readingOrder="0"/>
    </xf>
    <xf borderId="31" fillId="6" fontId="2" numFmtId="4" xfId="0" applyBorder="1" applyFont="1" applyNumberFormat="1"/>
    <xf borderId="31" fillId="0" fontId="2" numFmtId="4" xfId="0" applyBorder="1" applyFont="1" applyNumberFormat="1"/>
    <xf borderId="32" fillId="0" fontId="2" numFmtId="4" xfId="0" applyAlignment="1" applyBorder="1" applyFont="1" applyNumberFormat="1">
      <alignment readingOrder="0"/>
    </xf>
    <xf borderId="33" fillId="0" fontId="3" numFmtId="0" xfId="0" applyBorder="1" applyFont="1"/>
    <xf borderId="34" fillId="0" fontId="3" numFmtId="0" xfId="0" applyBorder="1" applyFont="1"/>
    <xf borderId="11" fillId="7" fontId="1" numFmtId="4" xfId="0" applyAlignment="1" applyBorder="1" applyFill="1" applyFont="1" applyNumberFormat="1">
      <alignment readingOrder="0" vertical="center"/>
    </xf>
    <xf borderId="12" fillId="0" fontId="2" numFmtId="4" xfId="0" applyAlignment="1" applyBorder="1" applyFont="1" applyNumberFormat="1">
      <alignment horizontal="center" readingOrder="0"/>
    </xf>
    <xf borderId="12" fillId="6" fontId="2" numFmtId="4" xfId="0" applyBorder="1" applyFont="1" applyNumberFormat="1"/>
    <xf borderId="35" fillId="0" fontId="2" numFmtId="4" xfId="0" applyAlignment="1" applyBorder="1" applyFont="1" applyNumberFormat="1">
      <alignment readingOrder="0"/>
    </xf>
    <xf borderId="1" fillId="6" fontId="2" numFmtId="4" xfId="0" applyAlignment="1" applyBorder="1" applyFont="1" applyNumberFormat="1">
      <alignment horizontal="right" readingOrder="0"/>
    </xf>
    <xf borderId="36" fillId="0" fontId="3" numFmtId="0" xfId="0" applyBorder="1" applyFont="1"/>
    <xf borderId="12" fillId="0" fontId="2" numFmtId="4" xfId="0" applyBorder="1" applyFont="1" applyNumberFormat="1"/>
    <xf borderId="2" fillId="0" fontId="2" numFmtId="4" xfId="0" applyAlignment="1" applyBorder="1" applyFont="1" applyNumberFormat="1">
      <alignment readingOrder="0"/>
    </xf>
    <xf borderId="1" fillId="0" fontId="2" numFmtId="4" xfId="0" applyAlignment="1" applyBorder="1" applyFont="1" applyNumberFormat="1">
      <alignment readingOrder="0"/>
    </xf>
    <xf borderId="14" fillId="6" fontId="2" numFmtId="4" xfId="0" applyBorder="1" applyFont="1" applyNumberFormat="1"/>
    <xf borderId="37" fillId="0" fontId="1" numFmtId="4" xfId="0" applyAlignment="1" applyBorder="1" applyFont="1" applyNumberFormat="1">
      <alignment horizontal="center" readingOrder="0"/>
    </xf>
    <xf borderId="38" fillId="2" fontId="1" numFmtId="4" xfId="0" applyAlignment="1" applyBorder="1" applyFont="1" applyNumberFormat="1">
      <alignment horizontal="center" readingOrder="0"/>
    </xf>
    <xf borderId="6" fillId="2" fontId="1" numFmtId="4" xfId="0" applyAlignment="1" applyBorder="1" applyFont="1" applyNumberFormat="1">
      <alignment horizontal="center" readingOrder="0"/>
    </xf>
    <xf borderId="28" fillId="2" fontId="1" numFmtId="4" xfId="0" applyAlignment="1" applyBorder="1" applyFont="1" applyNumberFormat="1">
      <alignment horizontal="center" readingOrder="0"/>
    </xf>
    <xf borderId="39" fillId="0" fontId="2" numFmtId="4" xfId="0" applyBorder="1" applyFont="1" applyNumberFormat="1"/>
    <xf borderId="9" fillId="0" fontId="2" numFmtId="4" xfId="0" applyAlignment="1" applyBorder="1" applyFont="1" applyNumberFormat="1">
      <alignment horizontal="center" readingOrder="0"/>
    </xf>
    <xf borderId="9" fillId="0" fontId="2" numFmtId="4" xfId="0" applyBorder="1" applyFont="1" applyNumberFormat="1"/>
    <xf borderId="10" fillId="0" fontId="2" numFmtId="4" xfId="0" applyBorder="1" applyFont="1" applyNumberFormat="1"/>
    <xf borderId="5" fillId="2" fontId="1" numFmtId="4" xfId="0" applyAlignment="1" applyBorder="1" applyFont="1" applyNumberFormat="1">
      <alignment horizontal="center" readingOrder="0"/>
    </xf>
    <xf borderId="31" fillId="2" fontId="1" numFmtId="4" xfId="0" applyAlignment="1" applyBorder="1" applyFont="1" applyNumberFormat="1">
      <alignment horizontal="center" readingOrder="0"/>
    </xf>
    <xf borderId="32" fillId="2" fontId="1" numFmtId="4" xfId="0" applyAlignment="1" applyBorder="1" applyFont="1" applyNumberFormat="1">
      <alignment horizontal="center" readingOrder="0"/>
    </xf>
    <xf borderId="40" fillId="0" fontId="2" numFmtId="4" xfId="0" applyBorder="1" applyFont="1" applyNumberFormat="1"/>
    <xf borderId="41" fillId="0" fontId="3" numFmtId="0" xfId="0" applyBorder="1" applyFont="1"/>
    <xf borderId="4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/>
      <c r="F18" s="27"/>
      <c r="G18" s="27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/>
      <c r="F20" s="27"/>
      <c r="G20" s="27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/>
      <c r="F22" s="27"/>
      <c r="G22" s="27"/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/>
      <c r="F24" s="27"/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0</v>
      </c>
      <c r="F26" s="34">
        <f t="shared" si="10"/>
        <v>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38500</v>
      </c>
      <c r="D32" s="40">
        <v>38500.0</v>
      </c>
      <c r="E32" s="29"/>
      <c r="F32" s="29"/>
      <c r="G32" s="29"/>
      <c r="H32" s="29"/>
      <c r="I32" s="2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30650</v>
      </c>
      <c r="D33" s="40">
        <v>30650.0</v>
      </c>
      <c r="E33" s="29"/>
      <c r="F33" s="29"/>
      <c r="G33" s="29"/>
      <c r="H33" s="29"/>
      <c r="I33" s="2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12000</v>
      </c>
      <c r="D34" s="40">
        <v>12000.0</v>
      </c>
      <c r="E34" s="29"/>
      <c r="F34" s="29"/>
      <c r="G34" s="29"/>
      <c r="H34" s="29"/>
      <c r="I34" s="2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2000</v>
      </c>
      <c r="D35" s="42">
        <v>2000.0</v>
      </c>
      <c r="E35" s="43"/>
      <c r="F35" s="43"/>
      <c r="G35" s="43"/>
      <c r="H35" s="43"/>
      <c r="I35" s="4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0</v>
      </c>
      <c r="F36" s="44">
        <f t="shared" si="12"/>
        <v>0</v>
      </c>
      <c r="G36" s="44">
        <f t="shared" si="12"/>
        <v>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>D19/D32</f>
        <v>0.8831168831</v>
      </c>
      <c r="E42" s="10"/>
      <c r="F42" s="10"/>
      <c r="G42" s="10"/>
      <c r="H42" s="10"/>
      <c r="I42" s="10"/>
      <c r="J42" s="52" t="s">
        <v>24</v>
      </c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>D21/D33</f>
        <v>1.125611746</v>
      </c>
      <c r="E43" s="10"/>
      <c r="F43" s="10"/>
      <c r="G43" s="10"/>
      <c r="H43" s="10"/>
      <c r="I43" s="10"/>
      <c r="J43" s="52" t="s">
        <v>25</v>
      </c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>D23/D34</f>
        <v>1.095</v>
      </c>
      <c r="E44" s="57"/>
      <c r="F44" s="57"/>
      <c r="G44" s="57"/>
      <c r="H44" s="57"/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>D25/D35</f>
        <v>1</v>
      </c>
      <c r="E45" s="57"/>
      <c r="F45" s="57"/>
      <c r="G45" s="57"/>
      <c r="H45" s="57"/>
      <c r="I45" s="57"/>
      <c r="J45" s="64" t="s">
        <v>27</v>
      </c>
      <c r="K45" s="4"/>
      <c r="L45" s="4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>(D19+D21+D23+D25)/(D32+D33+D34+D35)</f>
        <v>1.005892965</v>
      </c>
      <c r="E46" s="67"/>
      <c r="F46" s="67"/>
      <c r="G46" s="67"/>
      <c r="H46" s="67"/>
      <c r="I46" s="67"/>
      <c r="J46" s="68" t="s">
        <v>29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1.005892965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71" t="s">
        <v>33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72" t="s">
        <v>34</v>
      </c>
      <c r="C53" s="73" t="s">
        <v>21</v>
      </c>
      <c r="D53" s="73" t="s">
        <v>2</v>
      </c>
      <c r="E53" s="73" t="s">
        <v>3</v>
      </c>
      <c r="F53" s="73" t="s">
        <v>4</v>
      </c>
      <c r="G53" s="73" t="s">
        <v>5</v>
      </c>
      <c r="H53" s="73" t="s">
        <v>6</v>
      </c>
      <c r="I53" s="73" t="s">
        <v>7</v>
      </c>
      <c r="J53" s="74" t="s">
        <v>22</v>
      </c>
      <c r="K53" s="53"/>
      <c r="L53" s="53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5">
        <f>C4+C6+C8+C10</f>
        <v>746000</v>
      </c>
      <c r="C54" s="76" t="s">
        <v>35</v>
      </c>
      <c r="D54" s="77">
        <f>(C4+C6+C8+C10)/D46</f>
        <v>741629.6031</v>
      </c>
      <c r="E54" s="77"/>
      <c r="F54" s="77"/>
      <c r="G54" s="77"/>
      <c r="H54" s="77"/>
      <c r="I54" s="77"/>
      <c r="J54" s="77"/>
      <c r="K54" s="77"/>
      <c r="L54" s="77"/>
      <c r="M54" s="7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1" t="s">
        <v>36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37</v>
      </c>
      <c r="C57" s="80" t="s">
        <v>21</v>
      </c>
      <c r="D57" s="80" t="s">
        <v>2</v>
      </c>
      <c r="E57" s="80" t="s">
        <v>3</v>
      </c>
      <c r="F57" s="80" t="s">
        <v>4</v>
      </c>
      <c r="G57" s="80" t="s">
        <v>5</v>
      </c>
      <c r="H57" s="80" t="s">
        <v>6</v>
      </c>
      <c r="I57" s="80" t="s">
        <v>7</v>
      </c>
      <c r="J57" s="81" t="s">
        <v>22</v>
      </c>
      <c r="K57" s="59"/>
      <c r="L57" s="59"/>
      <c r="M57" s="6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75"/>
      <c r="C58" s="76" t="s">
        <v>37</v>
      </c>
      <c r="D58" s="77">
        <f>(D12-D26)/(D54-D36)</f>
        <v>0.01649253819</v>
      </c>
      <c r="E58" s="77"/>
      <c r="F58" s="77"/>
      <c r="G58" s="77"/>
      <c r="H58" s="77"/>
      <c r="I58" s="77"/>
      <c r="J58" s="82"/>
      <c r="K58" s="83"/>
      <c r="L58" s="83"/>
      <c r="M58" s="8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</sheetData>
  <mergeCells count="30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J58:M58"/>
    <mergeCell ref="B46:C46"/>
    <mergeCell ref="B48:F48"/>
    <mergeCell ref="H48:M48"/>
    <mergeCell ref="C50:M50"/>
    <mergeCell ref="B52:M52"/>
    <mergeCell ref="J53:M53"/>
    <mergeCell ref="B56:M5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/>
      <c r="G18" s="27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/>
      <c r="G20" s="27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/>
      <c r="G22" s="27"/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/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117960</v>
      </c>
      <c r="D32" s="40">
        <v>38500.0</v>
      </c>
      <c r="E32" s="40">
        <v>79460.0</v>
      </c>
      <c r="F32" s="40"/>
      <c r="G32" s="40"/>
      <c r="H32" s="40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110650</v>
      </c>
      <c r="D33" s="40">
        <v>30650.0</v>
      </c>
      <c r="E33" s="40">
        <v>80000.0</v>
      </c>
      <c r="F33" s="40"/>
      <c r="G33" s="40"/>
      <c r="H33" s="40"/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37670</v>
      </c>
      <c r="D34" s="40">
        <v>12000.0</v>
      </c>
      <c r="E34" s="40">
        <v>25670.0</v>
      </c>
      <c r="F34" s="40"/>
      <c r="G34" s="40"/>
      <c r="H34" s="40"/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22000</v>
      </c>
      <c r="D35" s="42">
        <v>2000.0</v>
      </c>
      <c r="E35" s="42">
        <v>20000.0</v>
      </c>
      <c r="F35" s="42"/>
      <c r="G35" s="42"/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0</v>
      </c>
      <c r="G36" s="44">
        <f t="shared" si="12"/>
        <v>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E42" si="13">D19/D32</f>
        <v>0.8831168831</v>
      </c>
      <c r="E42" s="51">
        <f t="shared" si="13"/>
        <v>1.082305563</v>
      </c>
      <c r="F42" s="10"/>
      <c r="G42" s="10"/>
      <c r="H42" s="10"/>
      <c r="I42" s="10"/>
      <c r="J42" s="58" t="s">
        <v>25</v>
      </c>
      <c r="K42" s="59"/>
      <c r="L42" s="59"/>
      <c r="M42" s="6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E43" si="14">D21/D33</f>
        <v>1.125611746</v>
      </c>
      <c r="E43" s="51">
        <f t="shared" si="14"/>
        <v>0.9375</v>
      </c>
      <c r="F43" s="10"/>
      <c r="G43" s="10"/>
      <c r="H43" s="10"/>
      <c r="I43" s="10"/>
      <c r="J43" s="52" t="s">
        <v>24</v>
      </c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E44" si="15">D23/D34</f>
        <v>1.095</v>
      </c>
      <c r="E44" s="56">
        <f t="shared" si="15"/>
        <v>1.023763148</v>
      </c>
      <c r="F44" s="57"/>
      <c r="G44" s="57"/>
      <c r="H44" s="57"/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E45" si="16">D25/D35</f>
        <v>1</v>
      </c>
      <c r="E45" s="63">
        <f t="shared" si="16"/>
        <v>0.95</v>
      </c>
      <c r="F45" s="67"/>
      <c r="G45" s="67"/>
      <c r="H45" s="67"/>
      <c r="I45" s="67"/>
      <c r="J45" s="52" t="s">
        <v>24</v>
      </c>
      <c r="K45" s="53"/>
      <c r="L45" s="53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E46" si="17">(D19+D21+D23+D25)/(D32+D33+D34+D35)</f>
        <v>1.005892965</v>
      </c>
      <c r="E46" s="67">
        <f t="shared" si="17"/>
        <v>1.005606201</v>
      </c>
      <c r="F46" s="67"/>
      <c r="G46" s="67"/>
      <c r="H46" s="67"/>
      <c r="I46" s="67"/>
      <c r="J46" s="68" t="s">
        <v>29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1.005688914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71" t="s">
        <v>33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72" t="s">
        <v>34</v>
      </c>
      <c r="C53" s="73" t="s">
        <v>21</v>
      </c>
      <c r="D53" s="73" t="s">
        <v>2</v>
      </c>
      <c r="E53" s="73" t="s">
        <v>3</v>
      </c>
      <c r="F53" s="73" t="s">
        <v>4</v>
      </c>
      <c r="G53" s="73" t="s">
        <v>5</v>
      </c>
      <c r="H53" s="73" t="s">
        <v>6</v>
      </c>
      <c r="I53" s="73" t="s">
        <v>7</v>
      </c>
      <c r="J53" s="74" t="s">
        <v>22</v>
      </c>
      <c r="K53" s="53"/>
      <c r="L53" s="53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5">
        <f>C4+C6+C8+C10</f>
        <v>746000</v>
      </c>
      <c r="C54" s="76" t="s">
        <v>35</v>
      </c>
      <c r="D54" s="77">
        <f>(C4+C6+C8+C10)/D46</f>
        <v>741629.6031</v>
      </c>
      <c r="E54" s="77">
        <f>$B$54/E46</f>
        <v>741841.0898</v>
      </c>
      <c r="F54" s="77"/>
      <c r="G54" s="77"/>
      <c r="H54" s="77"/>
      <c r="I54" s="77"/>
      <c r="J54" s="77"/>
      <c r="K54" s="77"/>
      <c r="L54" s="77"/>
      <c r="M54" s="7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1" t="s">
        <v>36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37</v>
      </c>
      <c r="C57" s="80" t="s">
        <v>21</v>
      </c>
      <c r="D57" s="80" t="s">
        <v>2</v>
      </c>
      <c r="E57" s="80" t="s">
        <v>3</v>
      </c>
      <c r="F57" s="80" t="s">
        <v>4</v>
      </c>
      <c r="G57" s="80" t="s">
        <v>5</v>
      </c>
      <c r="H57" s="80" t="s">
        <v>6</v>
      </c>
      <c r="I57" s="80" t="s">
        <v>7</v>
      </c>
      <c r="J57" s="81" t="s">
        <v>22</v>
      </c>
      <c r="K57" s="59"/>
      <c r="L57" s="59"/>
      <c r="M57" s="6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75"/>
      <c r="C58" s="76" t="s">
        <v>37</v>
      </c>
      <c r="D58" s="77">
        <f t="shared" ref="D58:E58" si="18">(D12-D26)/(D54-D36)</f>
        <v>0.01649253819</v>
      </c>
      <c r="E58" s="77">
        <f t="shared" si="18"/>
        <v>-0.0117008948</v>
      </c>
      <c r="F58" s="77"/>
      <c r="G58" s="77"/>
      <c r="H58" s="77"/>
      <c r="I58" s="77"/>
      <c r="J58" s="82"/>
      <c r="K58" s="83"/>
      <c r="L58" s="83"/>
      <c r="M58" s="8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</sheetData>
  <mergeCells count="30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B56:M56"/>
    <mergeCell ref="B46:C46"/>
    <mergeCell ref="B48:F48"/>
    <mergeCell ref="H48:M48"/>
    <mergeCell ref="C50:M50"/>
    <mergeCell ref="B52:M52"/>
    <mergeCell ref="J53:M53"/>
    <mergeCell ref="J58:M5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27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/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30">
        <v>14.0</v>
      </c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200460</v>
      </c>
      <c r="D32" s="40">
        <v>38500.0</v>
      </c>
      <c r="E32" s="40">
        <v>79460.0</v>
      </c>
      <c r="F32" s="40">
        <v>82500.0</v>
      </c>
      <c r="G32" s="40"/>
      <c r="H32" s="40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220150</v>
      </c>
      <c r="D33" s="40">
        <v>30650.0</v>
      </c>
      <c r="E33" s="40">
        <v>80000.0</v>
      </c>
      <c r="F33" s="40">
        <v>109500.0</v>
      </c>
      <c r="G33" s="40"/>
      <c r="H33" s="40"/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99670</v>
      </c>
      <c r="D34" s="40">
        <v>12000.0</v>
      </c>
      <c r="E34" s="40">
        <v>25670.0</v>
      </c>
      <c r="F34" s="40">
        <v>62000.0</v>
      </c>
      <c r="G34" s="40"/>
      <c r="H34" s="40"/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36300</v>
      </c>
      <c r="D35" s="42">
        <v>2000.0</v>
      </c>
      <c r="E35" s="42">
        <v>20000.0</v>
      </c>
      <c r="F35" s="42">
        <v>14300.0</v>
      </c>
      <c r="G35" s="42"/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F42" si="13">D19/D32</f>
        <v>0.8831168831</v>
      </c>
      <c r="E42" s="51">
        <f t="shared" si="13"/>
        <v>1.082305563</v>
      </c>
      <c r="F42" s="51">
        <f t="shared" si="13"/>
        <v>0.9212121212</v>
      </c>
      <c r="G42" s="10"/>
      <c r="H42" s="10"/>
      <c r="I42" s="10"/>
      <c r="J42" s="52" t="s">
        <v>24</v>
      </c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F43" si="14">D21/D33</f>
        <v>1.125611746</v>
      </c>
      <c r="E43" s="51">
        <f t="shared" si="14"/>
        <v>0.9375</v>
      </c>
      <c r="F43" s="51">
        <f t="shared" si="14"/>
        <v>0.9589041096</v>
      </c>
      <c r="G43" s="10"/>
      <c r="H43" s="10"/>
      <c r="I43" s="10"/>
      <c r="J43" s="52" t="s">
        <v>24</v>
      </c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0" t="s">
        <v>23</v>
      </c>
      <c r="D44" s="51">
        <f t="shared" ref="D44:F44" si="15">D23/D34</f>
        <v>1.095</v>
      </c>
      <c r="E44" s="51">
        <f t="shared" si="15"/>
        <v>1.023763148</v>
      </c>
      <c r="F44" s="51">
        <f t="shared" si="15"/>
        <v>0.7535483871</v>
      </c>
      <c r="G44" s="10"/>
      <c r="H44" s="10"/>
      <c r="I44" s="10"/>
      <c r="J44" s="52" t="s">
        <v>24</v>
      </c>
      <c r="K44" s="53"/>
      <c r="L44" s="53"/>
      <c r="M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50" t="s">
        <v>23</v>
      </c>
      <c r="D45" s="51">
        <f t="shared" ref="D45:F45" si="16">D25/D35</f>
        <v>1</v>
      </c>
      <c r="E45" s="51">
        <f t="shared" si="16"/>
        <v>0.95</v>
      </c>
      <c r="F45" s="51">
        <f t="shared" si="16"/>
        <v>0.979020979</v>
      </c>
      <c r="G45" s="10"/>
      <c r="H45" s="10"/>
      <c r="I45" s="10"/>
      <c r="J45" s="52" t="s">
        <v>24</v>
      </c>
      <c r="K45" s="53"/>
      <c r="L45" s="53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F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/>
      <c r="H46" s="67"/>
      <c r="I46" s="67"/>
      <c r="J46" s="68" t="s">
        <v>38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0.9551906285</v>
      </c>
      <c r="H48" s="64" t="s">
        <v>39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71" t="s">
        <v>33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72" t="s">
        <v>34</v>
      </c>
      <c r="C53" s="73" t="s">
        <v>21</v>
      </c>
      <c r="D53" s="73" t="s">
        <v>2</v>
      </c>
      <c r="E53" s="73" t="s">
        <v>3</v>
      </c>
      <c r="F53" s="73" t="s">
        <v>4</v>
      </c>
      <c r="G53" s="73" t="s">
        <v>5</v>
      </c>
      <c r="H53" s="73" t="s">
        <v>6</v>
      </c>
      <c r="I53" s="73" t="s">
        <v>7</v>
      </c>
      <c r="J53" s="74" t="s">
        <v>22</v>
      </c>
      <c r="K53" s="53"/>
      <c r="L53" s="53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5">
        <f>C4+C6+C8+C10</f>
        <v>746000</v>
      </c>
      <c r="C54" s="76" t="s">
        <v>35</v>
      </c>
      <c r="D54" s="77">
        <f>(C4+C6+C8+C10)/D46</f>
        <v>741629.6031</v>
      </c>
      <c r="E54" s="77">
        <f t="shared" ref="E54:F54" si="18">$B$54/E46</f>
        <v>741841.0898</v>
      </c>
      <c r="F54" s="77">
        <f t="shared" si="18"/>
        <v>828031.6068</v>
      </c>
      <c r="G54" s="77"/>
      <c r="H54" s="77"/>
      <c r="I54" s="77"/>
      <c r="J54" s="77"/>
      <c r="K54" s="77"/>
      <c r="L54" s="77"/>
      <c r="M54" s="7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1" t="s">
        <v>36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37</v>
      </c>
      <c r="C57" s="80" t="s">
        <v>21</v>
      </c>
      <c r="D57" s="80" t="s">
        <v>2</v>
      </c>
      <c r="E57" s="80" t="s">
        <v>3</v>
      </c>
      <c r="F57" s="80" t="s">
        <v>4</v>
      </c>
      <c r="G57" s="80" t="s">
        <v>5</v>
      </c>
      <c r="H57" s="80" t="s">
        <v>6</v>
      </c>
      <c r="I57" s="80" t="s">
        <v>7</v>
      </c>
      <c r="J57" s="81" t="s">
        <v>22</v>
      </c>
      <c r="K57" s="59"/>
      <c r="L57" s="59"/>
      <c r="M57" s="6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75"/>
      <c r="C58" s="76" t="s">
        <v>37</v>
      </c>
      <c r="D58" s="77">
        <f t="shared" ref="D58:F58" si="19">(D12-D26)/(D54-D36)</f>
        <v>0.01649253819</v>
      </c>
      <c r="E58" s="77">
        <f t="shared" si="19"/>
        <v>-0.0117008948</v>
      </c>
      <c r="F58" s="77">
        <f t="shared" si="19"/>
        <v>0.06303020871</v>
      </c>
      <c r="G58" s="77"/>
      <c r="H58" s="77"/>
      <c r="I58" s="77"/>
      <c r="J58" s="82"/>
      <c r="K58" s="83"/>
      <c r="L58" s="83"/>
      <c r="M58" s="8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30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B56:M56"/>
    <mergeCell ref="B46:C46"/>
    <mergeCell ref="B48:F48"/>
    <mergeCell ref="H48:M48"/>
    <mergeCell ref="C50:M50"/>
    <mergeCell ref="B52:M52"/>
    <mergeCell ref="J53:M53"/>
    <mergeCell ref="J58:M58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>
        <v>2.0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4000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30">
        <v>28.5</v>
      </c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85500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>
        <v>20.0</v>
      </c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29200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>
        <v>14.0</v>
      </c>
      <c r="G24" s="27">
        <v>20.0</v>
      </c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20000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138700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201910</v>
      </c>
      <c r="D32" s="40">
        <v>38500.0</v>
      </c>
      <c r="E32" s="40">
        <v>79460.0</v>
      </c>
      <c r="F32" s="40">
        <v>82500.0</v>
      </c>
      <c r="G32" s="40">
        <v>1450.0</v>
      </c>
      <c r="H32" s="40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289650</v>
      </c>
      <c r="D33" s="40">
        <v>30650.0</v>
      </c>
      <c r="E33" s="40">
        <v>80000.0</v>
      </c>
      <c r="F33" s="40">
        <v>109500.0</v>
      </c>
      <c r="G33" s="40">
        <v>69500.0</v>
      </c>
      <c r="H33" s="40"/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111870</v>
      </c>
      <c r="D34" s="40">
        <v>12000.0</v>
      </c>
      <c r="E34" s="40">
        <v>25670.0</v>
      </c>
      <c r="F34" s="40">
        <v>62000.0</v>
      </c>
      <c r="G34" s="40">
        <v>12200.0</v>
      </c>
      <c r="H34" s="40"/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45200</v>
      </c>
      <c r="D35" s="42">
        <v>2000.0</v>
      </c>
      <c r="E35" s="42">
        <v>20000.0</v>
      </c>
      <c r="F35" s="42">
        <v>14300.0</v>
      </c>
      <c r="G35" s="42">
        <v>8900.0</v>
      </c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92050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G42" si="13">D19/D32</f>
        <v>0.8831168831</v>
      </c>
      <c r="E42" s="51">
        <f t="shared" si="13"/>
        <v>1.082305563</v>
      </c>
      <c r="F42" s="51">
        <f t="shared" si="13"/>
        <v>0.9212121212</v>
      </c>
      <c r="G42" s="51">
        <f t="shared" si="13"/>
        <v>2.75862069</v>
      </c>
      <c r="H42" s="10"/>
      <c r="I42" s="10"/>
      <c r="J42" s="58" t="s">
        <v>25</v>
      </c>
      <c r="K42" s="59"/>
      <c r="L42" s="59"/>
      <c r="M42" s="6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G43" si="14">D21/D33</f>
        <v>1.125611746</v>
      </c>
      <c r="E43" s="51">
        <f t="shared" si="14"/>
        <v>0.9375</v>
      </c>
      <c r="F43" s="51">
        <f t="shared" si="14"/>
        <v>0.9589041096</v>
      </c>
      <c r="G43" s="51">
        <f t="shared" si="14"/>
        <v>1.230215827</v>
      </c>
      <c r="H43" s="10"/>
      <c r="I43" s="10"/>
      <c r="J43" s="58" t="s">
        <v>25</v>
      </c>
      <c r="K43" s="59"/>
      <c r="L43" s="59"/>
      <c r="M43" s="6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G44" si="15">D23/D34</f>
        <v>1.095</v>
      </c>
      <c r="E44" s="56">
        <f t="shared" si="15"/>
        <v>1.023763148</v>
      </c>
      <c r="F44" s="56">
        <f t="shared" si="15"/>
        <v>0.7535483871</v>
      </c>
      <c r="G44" s="56">
        <f t="shared" si="15"/>
        <v>2.393442623</v>
      </c>
      <c r="H44" s="57"/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G45" si="16">D25/D35</f>
        <v>1</v>
      </c>
      <c r="E45" s="63">
        <f t="shared" si="16"/>
        <v>0.95</v>
      </c>
      <c r="F45" s="63">
        <f t="shared" si="16"/>
        <v>0.979020979</v>
      </c>
      <c r="G45" s="63">
        <f t="shared" si="16"/>
        <v>2.247191011</v>
      </c>
      <c r="H45" s="67"/>
      <c r="I45" s="67"/>
      <c r="J45" s="58" t="s">
        <v>25</v>
      </c>
      <c r="K45" s="59"/>
      <c r="L45" s="59"/>
      <c r="M45" s="6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G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>
        <f t="shared" si="17"/>
        <v>1.506789788</v>
      </c>
      <c r="H46" s="67"/>
      <c r="I46" s="67"/>
      <c r="J46" s="68" t="s">
        <v>29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1.033470546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71" t="s">
        <v>33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72" t="s">
        <v>34</v>
      </c>
      <c r="C53" s="73" t="s">
        <v>21</v>
      </c>
      <c r="D53" s="73" t="s">
        <v>2</v>
      </c>
      <c r="E53" s="73" t="s">
        <v>3</v>
      </c>
      <c r="F53" s="73" t="s">
        <v>4</v>
      </c>
      <c r="G53" s="73" t="s">
        <v>5</v>
      </c>
      <c r="H53" s="73" t="s">
        <v>6</v>
      </c>
      <c r="I53" s="73" t="s">
        <v>7</v>
      </c>
      <c r="J53" s="74" t="s">
        <v>22</v>
      </c>
      <c r="K53" s="53"/>
      <c r="L53" s="53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5">
        <f>C4+C6+C8+C10</f>
        <v>746000</v>
      </c>
      <c r="C54" s="76" t="s">
        <v>35</v>
      </c>
      <c r="D54" s="77">
        <f>(C4+C6+C8+C10)/D46</f>
        <v>741629.6031</v>
      </c>
      <c r="E54" s="77">
        <f t="shared" ref="E54:G54" si="18">$B$54/E46</f>
        <v>741841.0898</v>
      </c>
      <c r="F54" s="77">
        <f t="shared" si="18"/>
        <v>828031.6068</v>
      </c>
      <c r="G54" s="77">
        <f t="shared" si="18"/>
        <v>495092.2855</v>
      </c>
      <c r="H54" s="77"/>
      <c r="I54" s="77"/>
      <c r="J54" s="77"/>
      <c r="K54" s="77"/>
      <c r="L54" s="77"/>
      <c r="M54" s="7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1" t="s">
        <v>36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37</v>
      </c>
      <c r="C57" s="80" t="s">
        <v>21</v>
      </c>
      <c r="D57" s="80" t="s">
        <v>2</v>
      </c>
      <c r="E57" s="80" t="s">
        <v>3</v>
      </c>
      <c r="F57" s="80" t="s">
        <v>4</v>
      </c>
      <c r="G57" s="80" t="s">
        <v>5</v>
      </c>
      <c r="H57" s="80" t="s">
        <v>6</v>
      </c>
      <c r="I57" s="80" t="s">
        <v>7</v>
      </c>
      <c r="J57" s="81" t="s">
        <v>22</v>
      </c>
      <c r="K57" s="59"/>
      <c r="L57" s="59"/>
      <c r="M57" s="6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75"/>
      <c r="C58" s="76" t="s">
        <v>37</v>
      </c>
      <c r="D58" s="77">
        <f t="shared" ref="D58:G58" si="19">(D12-D26)/(D54-D36)</f>
        <v>0.01649253819</v>
      </c>
      <c r="E58" s="77">
        <f t="shared" si="19"/>
        <v>-0.0117008948</v>
      </c>
      <c r="F58" s="77">
        <f t="shared" si="19"/>
        <v>0.06303020871</v>
      </c>
      <c r="G58" s="77">
        <f t="shared" si="19"/>
        <v>-0.05756219839</v>
      </c>
      <c r="H58" s="77"/>
      <c r="I58" s="77"/>
      <c r="J58" s="82"/>
      <c r="K58" s="83"/>
      <c r="L58" s="83"/>
      <c r="M58" s="8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</sheetData>
  <mergeCells count="30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B56:M56"/>
    <mergeCell ref="B46:C46"/>
    <mergeCell ref="B48:F48"/>
    <mergeCell ref="H48:M48"/>
    <mergeCell ref="C50:M50"/>
    <mergeCell ref="B52:M52"/>
    <mergeCell ref="J53:M53"/>
    <mergeCell ref="J58:M5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>
        <v>2.0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4000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30">
        <v>28.5</v>
      </c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85500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>
        <v>20.0</v>
      </c>
      <c r="H22" s="27">
        <v>11.0</v>
      </c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29200</v>
      </c>
      <c r="H23" s="29">
        <f t="shared" si="8"/>
        <v>16060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>
        <v>14.0</v>
      </c>
      <c r="G24" s="27">
        <v>20.0</v>
      </c>
      <c r="H24" s="27">
        <v>28.0</v>
      </c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20000</v>
      </c>
      <c r="H25" s="32">
        <f t="shared" si="9"/>
        <v>28000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138700</v>
      </c>
      <c r="H26" s="34">
        <f t="shared" si="10"/>
        <v>44060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201910</v>
      </c>
      <c r="D32" s="40">
        <v>38500.0</v>
      </c>
      <c r="E32" s="40">
        <v>79460.0</v>
      </c>
      <c r="F32" s="40">
        <v>82500.0</v>
      </c>
      <c r="G32" s="40">
        <v>1450.0</v>
      </c>
      <c r="H32" s="40">
        <v>0.0</v>
      </c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289650</v>
      </c>
      <c r="D33" s="40">
        <v>30650.0</v>
      </c>
      <c r="E33" s="40">
        <v>80000.0</v>
      </c>
      <c r="F33" s="40">
        <v>109500.0</v>
      </c>
      <c r="G33" s="40">
        <v>69500.0</v>
      </c>
      <c r="H33" s="40">
        <v>0.0</v>
      </c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124270</v>
      </c>
      <c r="D34" s="40">
        <v>12000.0</v>
      </c>
      <c r="E34" s="40">
        <v>25670.0</v>
      </c>
      <c r="F34" s="40">
        <v>62000.0</v>
      </c>
      <c r="G34" s="40">
        <v>12200.0</v>
      </c>
      <c r="H34" s="40">
        <v>12400.0</v>
      </c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80600</v>
      </c>
      <c r="D35" s="42">
        <v>2000.0</v>
      </c>
      <c r="E35" s="42">
        <v>20000.0</v>
      </c>
      <c r="F35" s="42">
        <v>14300.0</v>
      </c>
      <c r="G35" s="42">
        <v>8900.0</v>
      </c>
      <c r="H35" s="42">
        <v>35400.0</v>
      </c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92050</v>
      </c>
      <c r="H36" s="44">
        <f t="shared" si="12"/>
        <v>47800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G42" si="13">D19/D32</f>
        <v>0.8831168831</v>
      </c>
      <c r="E42" s="51">
        <f t="shared" si="13"/>
        <v>1.082305563</v>
      </c>
      <c r="F42" s="51">
        <f t="shared" si="13"/>
        <v>0.9212121212</v>
      </c>
      <c r="G42" s="51">
        <f t="shared" si="13"/>
        <v>2.75862069</v>
      </c>
      <c r="H42" s="10"/>
      <c r="I42" s="10"/>
      <c r="J42" s="52"/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G43" si="14">D21/D33</f>
        <v>1.125611746</v>
      </c>
      <c r="E43" s="51">
        <f t="shared" si="14"/>
        <v>0.9375</v>
      </c>
      <c r="F43" s="51">
        <f t="shared" si="14"/>
        <v>0.9589041096</v>
      </c>
      <c r="G43" s="51">
        <f t="shared" si="14"/>
        <v>1.230215827</v>
      </c>
      <c r="H43" s="10"/>
      <c r="I43" s="10"/>
      <c r="J43" s="52"/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H44" si="15">D23/D34</f>
        <v>1.095</v>
      </c>
      <c r="E44" s="56">
        <f t="shared" si="15"/>
        <v>1.023763148</v>
      </c>
      <c r="F44" s="56">
        <f t="shared" si="15"/>
        <v>0.7535483871</v>
      </c>
      <c r="G44" s="56">
        <f t="shared" si="15"/>
        <v>2.393442623</v>
      </c>
      <c r="H44" s="56">
        <f t="shared" si="15"/>
        <v>1.29516129</v>
      </c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H45" si="16">D25/D35</f>
        <v>1</v>
      </c>
      <c r="E45" s="63">
        <f t="shared" si="16"/>
        <v>0.95</v>
      </c>
      <c r="F45" s="63">
        <f t="shared" si="16"/>
        <v>0.979020979</v>
      </c>
      <c r="G45" s="63">
        <f t="shared" si="16"/>
        <v>2.247191011</v>
      </c>
      <c r="H45" s="63">
        <f t="shared" si="16"/>
        <v>0.790960452</v>
      </c>
      <c r="I45" s="67"/>
      <c r="J45" s="52" t="s">
        <v>24</v>
      </c>
      <c r="K45" s="53"/>
      <c r="L45" s="53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H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>
        <f t="shared" si="17"/>
        <v>1.506789788</v>
      </c>
      <c r="H46" s="67">
        <f t="shared" si="17"/>
        <v>0.9217573222</v>
      </c>
      <c r="I46" s="67"/>
      <c r="J46" s="68" t="s">
        <v>38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1.025803024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71" t="s">
        <v>33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72" t="s">
        <v>34</v>
      </c>
      <c r="C53" s="73" t="s">
        <v>21</v>
      </c>
      <c r="D53" s="73" t="s">
        <v>2</v>
      </c>
      <c r="E53" s="73" t="s">
        <v>3</v>
      </c>
      <c r="F53" s="73" t="s">
        <v>4</v>
      </c>
      <c r="G53" s="73" t="s">
        <v>5</v>
      </c>
      <c r="H53" s="73" t="s">
        <v>6</v>
      </c>
      <c r="I53" s="73" t="s">
        <v>7</v>
      </c>
      <c r="J53" s="74" t="s">
        <v>22</v>
      </c>
      <c r="K53" s="53"/>
      <c r="L53" s="53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5">
        <f>C4+C6+C8+C10</f>
        <v>746000</v>
      </c>
      <c r="C54" s="76" t="s">
        <v>35</v>
      </c>
      <c r="D54" s="77">
        <f>(C4+C6+C8+C10)/D46</f>
        <v>741629.6031</v>
      </c>
      <c r="E54" s="77">
        <f t="shared" ref="E54:H54" si="18">$B$54/E46</f>
        <v>741841.0898</v>
      </c>
      <c r="F54" s="77">
        <f t="shared" si="18"/>
        <v>828031.6068</v>
      </c>
      <c r="G54" s="77">
        <f t="shared" si="18"/>
        <v>495092.2855</v>
      </c>
      <c r="H54" s="77">
        <f t="shared" si="18"/>
        <v>809323.6496</v>
      </c>
      <c r="I54" s="77"/>
      <c r="J54" s="77"/>
      <c r="K54" s="77"/>
      <c r="L54" s="77"/>
      <c r="M54" s="7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1" t="s">
        <v>36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37</v>
      </c>
      <c r="C57" s="80" t="s">
        <v>21</v>
      </c>
      <c r="D57" s="80" t="s">
        <v>2</v>
      </c>
      <c r="E57" s="80" t="s">
        <v>3</v>
      </c>
      <c r="F57" s="80" t="s">
        <v>4</v>
      </c>
      <c r="G57" s="80" t="s">
        <v>5</v>
      </c>
      <c r="H57" s="80" t="s">
        <v>6</v>
      </c>
      <c r="I57" s="80" t="s">
        <v>7</v>
      </c>
      <c r="J57" s="81" t="s">
        <v>22</v>
      </c>
      <c r="K57" s="59"/>
      <c r="L57" s="59"/>
      <c r="M57" s="6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75"/>
      <c r="C58" s="76" t="s">
        <v>37</v>
      </c>
      <c r="D58" s="77">
        <f t="shared" ref="D58:H58" si="19">(D12-D26)/(D54-D36)</f>
        <v>0.01649253819</v>
      </c>
      <c r="E58" s="77">
        <f t="shared" si="19"/>
        <v>-0.0117008948</v>
      </c>
      <c r="F58" s="77">
        <f t="shared" si="19"/>
        <v>0.06303020871</v>
      </c>
      <c r="G58" s="77">
        <f t="shared" si="19"/>
        <v>-0.05756219839</v>
      </c>
      <c r="H58" s="77">
        <f t="shared" si="19"/>
        <v>0.003991996837</v>
      </c>
      <c r="I58" s="77"/>
      <c r="J58" s="82"/>
      <c r="K58" s="83"/>
      <c r="L58" s="83"/>
      <c r="M58" s="8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30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B56:M56"/>
    <mergeCell ref="B46:C46"/>
    <mergeCell ref="B48:F48"/>
    <mergeCell ref="H48:M48"/>
    <mergeCell ref="C50:M50"/>
    <mergeCell ref="B52:M52"/>
    <mergeCell ref="J53:M53"/>
    <mergeCell ref="J58:M5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>
        <v>2.0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4000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30">
        <v>28.5</v>
      </c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85500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>
        <v>20.0</v>
      </c>
      <c r="H22" s="27">
        <v>11.0</v>
      </c>
      <c r="I22" s="27">
        <v>10.0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29200</v>
      </c>
      <c r="H23" s="29">
        <f t="shared" si="8"/>
        <v>16060</v>
      </c>
      <c r="I23" s="29">
        <f t="shared" si="8"/>
        <v>14600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>
        <v>14.0</v>
      </c>
      <c r="G24" s="27">
        <v>20.0</v>
      </c>
      <c r="H24" s="27">
        <v>28.0</v>
      </c>
      <c r="I24" s="27">
        <v>17.0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20000</v>
      </c>
      <c r="H25" s="32">
        <f t="shared" si="9"/>
        <v>28000</v>
      </c>
      <c r="I25" s="32">
        <f t="shared" si="9"/>
        <v>17000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138700</v>
      </c>
      <c r="H26" s="34">
        <f t="shared" si="10"/>
        <v>44060</v>
      </c>
      <c r="I26" s="34">
        <f t="shared" si="10"/>
        <v>31600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201910</v>
      </c>
      <c r="D32" s="40">
        <v>38500.0</v>
      </c>
      <c r="E32" s="40">
        <v>79460.0</v>
      </c>
      <c r="F32" s="40">
        <v>82500.0</v>
      </c>
      <c r="G32" s="40">
        <v>1450.0</v>
      </c>
      <c r="H32" s="40">
        <v>0.0</v>
      </c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289650</v>
      </c>
      <c r="D33" s="40">
        <v>30650.0</v>
      </c>
      <c r="E33" s="40">
        <v>80000.0</v>
      </c>
      <c r="F33" s="40">
        <v>109500.0</v>
      </c>
      <c r="G33" s="40">
        <v>69500.0</v>
      </c>
      <c r="H33" s="40">
        <v>0.0</v>
      </c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146570</v>
      </c>
      <c r="D34" s="40">
        <v>12000.0</v>
      </c>
      <c r="E34" s="40">
        <v>25670.0</v>
      </c>
      <c r="F34" s="40">
        <v>62000.0</v>
      </c>
      <c r="G34" s="40">
        <v>12200.0</v>
      </c>
      <c r="H34" s="40">
        <v>12400.0</v>
      </c>
      <c r="I34" s="40">
        <v>22300.0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113200</v>
      </c>
      <c r="D35" s="42">
        <v>2000.0</v>
      </c>
      <c r="E35" s="42">
        <v>20000.0</v>
      </c>
      <c r="F35" s="42">
        <v>14300.0</v>
      </c>
      <c r="G35" s="42">
        <v>8900.0</v>
      </c>
      <c r="H35" s="42">
        <v>35400.0</v>
      </c>
      <c r="I35" s="42">
        <v>32600.0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92050</v>
      </c>
      <c r="H36" s="44">
        <f t="shared" si="12"/>
        <v>47800</v>
      </c>
      <c r="I36" s="44">
        <f t="shared" si="12"/>
        <v>54900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G42" si="13">D19/D32</f>
        <v>0.8831168831</v>
      </c>
      <c r="E42" s="51">
        <f t="shared" si="13"/>
        <v>1.082305563</v>
      </c>
      <c r="F42" s="51">
        <f t="shared" si="13"/>
        <v>0.9212121212</v>
      </c>
      <c r="G42" s="51">
        <f t="shared" si="13"/>
        <v>2.75862069</v>
      </c>
      <c r="H42" s="10"/>
      <c r="I42" s="10"/>
      <c r="J42" s="52"/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G43" si="14">D21/D33</f>
        <v>1.125611746</v>
      </c>
      <c r="E43" s="51">
        <f t="shared" si="14"/>
        <v>0.9375</v>
      </c>
      <c r="F43" s="51">
        <f t="shared" si="14"/>
        <v>0.9589041096</v>
      </c>
      <c r="G43" s="51">
        <f t="shared" si="14"/>
        <v>1.230215827</v>
      </c>
      <c r="H43" s="10"/>
      <c r="I43" s="10"/>
      <c r="J43" s="52"/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I44" si="15">D23/D34</f>
        <v>1.095</v>
      </c>
      <c r="E44" s="56">
        <f t="shared" si="15"/>
        <v>1.023763148</v>
      </c>
      <c r="F44" s="56">
        <f t="shared" si="15"/>
        <v>0.7535483871</v>
      </c>
      <c r="G44" s="56">
        <f t="shared" si="15"/>
        <v>2.393442623</v>
      </c>
      <c r="H44" s="56">
        <f t="shared" si="15"/>
        <v>1.29516129</v>
      </c>
      <c r="I44" s="56">
        <f t="shared" si="15"/>
        <v>0.6547085202</v>
      </c>
      <c r="J44" s="58" t="s">
        <v>24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I45" si="16">D25/D35</f>
        <v>1</v>
      </c>
      <c r="E45" s="63">
        <f t="shared" si="16"/>
        <v>0.95</v>
      </c>
      <c r="F45" s="63">
        <f t="shared" si="16"/>
        <v>0.979020979</v>
      </c>
      <c r="G45" s="63">
        <f t="shared" si="16"/>
        <v>2.247191011</v>
      </c>
      <c r="H45" s="63">
        <f t="shared" si="16"/>
        <v>0.790960452</v>
      </c>
      <c r="I45" s="63">
        <f t="shared" si="16"/>
        <v>0.5214723926</v>
      </c>
      <c r="J45" s="64" t="s">
        <v>24</v>
      </c>
      <c r="K45" s="4"/>
      <c r="L45" s="4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I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>
        <f t="shared" si="17"/>
        <v>1.506789788</v>
      </c>
      <c r="H46" s="67">
        <f t="shared" si="17"/>
        <v>0.9217573222</v>
      </c>
      <c r="I46" s="67">
        <f t="shared" si="17"/>
        <v>0.5755919854</v>
      </c>
      <c r="J46" s="68" t="s">
        <v>38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40</v>
      </c>
      <c r="C48" s="4"/>
      <c r="D48" s="4"/>
      <c r="E48" s="4"/>
      <c r="F48" s="66"/>
      <c r="G48" s="67">
        <f>(D26+E26+F26+G26+H26+I26)/(D36+E36+F36+G36+H36+I36)</f>
        <v>0.9929059135</v>
      </c>
      <c r="H48" s="64" t="s">
        <v>41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71" t="s">
        <v>33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72" t="s">
        <v>34</v>
      </c>
      <c r="C53" s="73" t="s">
        <v>21</v>
      </c>
      <c r="D53" s="73" t="s">
        <v>2</v>
      </c>
      <c r="E53" s="73" t="s">
        <v>3</v>
      </c>
      <c r="F53" s="73" t="s">
        <v>4</v>
      </c>
      <c r="G53" s="73" t="s">
        <v>5</v>
      </c>
      <c r="H53" s="73" t="s">
        <v>6</v>
      </c>
      <c r="I53" s="73" t="s">
        <v>7</v>
      </c>
      <c r="J53" s="74" t="s">
        <v>22</v>
      </c>
      <c r="K53" s="53"/>
      <c r="L53" s="53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5">
        <f>C4+C6+C8+C10</f>
        <v>746000</v>
      </c>
      <c r="C54" s="76" t="s">
        <v>35</v>
      </c>
      <c r="D54" s="77">
        <f>(C4+C6+C8+C10)/D46</f>
        <v>741629.6031</v>
      </c>
      <c r="E54" s="77">
        <f t="shared" ref="E54:H54" si="18">$B$54/E46</f>
        <v>741841.0898</v>
      </c>
      <c r="F54" s="77">
        <f t="shared" si="18"/>
        <v>828031.6068</v>
      </c>
      <c r="G54" s="77">
        <f t="shared" si="18"/>
        <v>495092.2855</v>
      </c>
      <c r="H54" s="77">
        <f t="shared" si="18"/>
        <v>809323.6496</v>
      </c>
      <c r="I54" s="14">
        <v>0.0</v>
      </c>
      <c r="J54" s="82"/>
      <c r="K54" s="83"/>
      <c r="L54" s="83"/>
      <c r="M54" s="8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1" t="s">
        <v>36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37</v>
      </c>
      <c r="C57" s="80" t="s">
        <v>21</v>
      </c>
      <c r="D57" s="80" t="s">
        <v>2</v>
      </c>
      <c r="E57" s="80" t="s">
        <v>3</v>
      </c>
      <c r="F57" s="80" t="s">
        <v>4</v>
      </c>
      <c r="G57" s="80" t="s">
        <v>5</v>
      </c>
      <c r="H57" s="80" t="s">
        <v>6</v>
      </c>
      <c r="I57" s="80" t="s">
        <v>7</v>
      </c>
      <c r="J57" s="81" t="s">
        <v>22</v>
      </c>
      <c r="K57" s="59"/>
      <c r="L57" s="59"/>
      <c r="M57" s="6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75"/>
      <c r="C58" s="76" t="s">
        <v>37</v>
      </c>
      <c r="D58" s="77">
        <f t="shared" ref="D58:I58" si="19">(D12-D26)/(D54-D36)</f>
        <v>0.01649253819</v>
      </c>
      <c r="E58" s="77">
        <f t="shared" si="19"/>
        <v>-0.0117008948</v>
      </c>
      <c r="F58" s="77">
        <f t="shared" si="19"/>
        <v>0.06303020871</v>
      </c>
      <c r="G58" s="77">
        <f t="shared" si="19"/>
        <v>-0.05756219839</v>
      </c>
      <c r="H58" s="77">
        <f t="shared" si="19"/>
        <v>0.003991996837</v>
      </c>
      <c r="I58" s="77">
        <f t="shared" si="19"/>
        <v>0.3588342441</v>
      </c>
      <c r="J58" s="82"/>
      <c r="K58" s="83"/>
      <c r="L58" s="83"/>
      <c r="M58" s="8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31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J58:M58"/>
    <mergeCell ref="B46:C46"/>
    <mergeCell ref="B48:F48"/>
    <mergeCell ref="H48:M48"/>
    <mergeCell ref="C50:M50"/>
    <mergeCell ref="B52:M52"/>
    <mergeCell ref="J53:M53"/>
    <mergeCell ref="J54:M54"/>
    <mergeCell ref="B56:M56"/>
  </mergeCells>
  <drawing r:id="rId1"/>
</worksheet>
</file>