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S 01" sheetId="1" r:id="rId4"/>
    <sheet state="visible" name="MES 02" sheetId="2" r:id="rId5"/>
    <sheet state="visible" name="MES 03" sheetId="3" r:id="rId6"/>
    <sheet state="visible" name="MES 04" sheetId="4" r:id="rId7"/>
    <sheet state="visible" name="MES 05" sheetId="5" r:id="rId8"/>
    <sheet state="visible" name="MES 06" sheetId="6" r:id="rId9"/>
  </sheets>
  <definedNames/>
  <calcPr/>
</workbook>
</file>

<file path=xl/sharedStrings.xml><?xml version="1.0" encoding="utf-8"?>
<sst xmlns="http://schemas.openxmlformats.org/spreadsheetml/2006/main" count="578" uniqueCount="40">
  <si>
    <t>VALOR PLANIFICADO (PV)</t>
  </si>
  <si>
    <t>Costo Total</t>
  </si>
  <si>
    <t>Mes 01</t>
  </si>
  <si>
    <t>Mes 02</t>
  </si>
  <si>
    <t>Mes 03</t>
  </si>
  <si>
    <t>Mes 04</t>
  </si>
  <si>
    <t>Mes 05</t>
  </si>
  <si>
    <t>Mes 06</t>
  </si>
  <si>
    <t>Fundaciones</t>
  </si>
  <si>
    <t>% Completado</t>
  </si>
  <si>
    <t>Estructura</t>
  </si>
  <si>
    <t>Instalaciones</t>
  </si>
  <si>
    <t>Acabados</t>
  </si>
  <si>
    <t>TOTAL</t>
  </si>
  <si>
    <t>El Presupuesto y Cronograma de ejecución deben ser realizados por la Gerencia de Construcción.</t>
  </si>
  <si>
    <t>VALOR GANADO (EV)</t>
  </si>
  <si>
    <t>Valor Ganado</t>
  </si>
  <si>
    <t xml:space="preserve">Estos porcentajes de avance deben ser colocados por la Gerencia de Auditoría </t>
  </si>
  <si>
    <t>COSTO REAL MES UNO</t>
  </si>
  <si>
    <t>Esta información debe ser entregada por Administración.</t>
  </si>
  <si>
    <t>INDICE DE DESEMPEÑO DE COSTO (CPI)</t>
  </si>
  <si>
    <t>INDICADOR</t>
  </si>
  <si>
    <t>CONCLUSIÓN</t>
  </si>
  <si>
    <t>CPI</t>
  </si>
  <si>
    <t>Se está generando menos valor con más recursos invertidos</t>
  </si>
  <si>
    <t>Se está generando más valor que recursos invertidos</t>
  </si>
  <si>
    <t>Acabado</t>
  </si>
  <si>
    <t>Está dentro de lo planificado.</t>
  </si>
  <si>
    <t>DESEMPEÑO DEL MES CPI</t>
  </si>
  <si>
    <t>En el período se se generó más valor con los recursos invertidos.</t>
  </si>
  <si>
    <t>INDICE DE DESEMPEÑO DE COSTO DEL PROYECTO ACUMULADO</t>
  </si>
  <si>
    <t>El Proyecto está generando menos valor que los recursos invertidos.</t>
  </si>
  <si>
    <t>Estos datos arrojados deben ser analizados entre el Cliente y las Gerencias de Auditoría y Construcción de manera de identificar las causas de los desvios.</t>
  </si>
  <si>
    <t>ESTIMACIÓN PARA COMPLETAR</t>
  </si>
  <si>
    <t>ETC</t>
  </si>
  <si>
    <t>ETC TOTAL</t>
  </si>
  <si>
    <t>Se usaron más recursos que valor generado.</t>
  </si>
  <si>
    <t>El Proyecto está generando más valor que recursos invertidos.</t>
  </si>
  <si>
    <t>INDICE DE DESEMPEÑO DE COSTO DEL PROYECTO FINALIZADO</t>
  </si>
  <si>
    <t>El Proyecto finalizó generando más valor que recursos invertidos.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</si>
</sst>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/>
  </fonts>
  <fills count="8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999999"/>
        <bgColor rgb="FF999999"/>
      </patternFill>
    </fill>
    <fill>
      <patternFill patternType="solid">
        <fgColor theme="6"/>
        <bgColor theme="6"/>
      </patternFill>
    </fill>
    <fill>
      <patternFill patternType="solid">
        <fgColor rgb="FF00FF00"/>
        <bgColor rgb="FF00FF00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</fills>
  <borders count="48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0" fillId="0" fontId="1" numFmtId="4" xfId="0" applyAlignment="1" applyFont="1" applyNumberFormat="1">
      <alignment horizontal="center" readingOrder="0"/>
    </xf>
    <xf borderId="0" fillId="0" fontId="2" numFmtId="4" xfId="0" applyFont="1" applyNumberFormat="1"/>
    <xf borderId="1" fillId="0" fontId="1" numFmtId="4" xfId="0" applyAlignment="1" applyBorder="1" applyFont="1" applyNumberFormat="1">
      <alignment horizontal="center" readingOrder="0"/>
    </xf>
    <xf borderId="2" fillId="0" fontId="3" numFmtId="0" xfId="0" applyBorder="1" applyFont="1"/>
    <xf borderId="3" fillId="0" fontId="3" numFmtId="0" xfId="0" applyBorder="1" applyFont="1"/>
    <xf borderId="4" fillId="0" fontId="2" numFmtId="4" xfId="0" applyBorder="1" applyFont="1" applyNumberFormat="1"/>
    <xf borderId="4" fillId="2" fontId="1" numFmtId="4" xfId="0" applyAlignment="1" applyBorder="1" applyFill="1" applyFont="1" applyNumberFormat="1">
      <alignment horizontal="center" readingOrder="0"/>
    </xf>
    <xf borderId="0" fillId="0" fontId="1" numFmtId="4" xfId="0" applyAlignment="1" applyFont="1" applyNumberFormat="1">
      <alignment readingOrder="0" vertical="center"/>
    </xf>
    <xf borderId="5" fillId="2" fontId="1" numFmtId="4" xfId="0" applyAlignment="1" applyBorder="1" applyFont="1" applyNumberFormat="1">
      <alignment readingOrder="0" vertical="center"/>
    </xf>
    <xf borderId="6" fillId="0" fontId="2" numFmtId="4" xfId="0" applyBorder="1" applyFont="1" applyNumberFormat="1"/>
    <xf borderId="6" fillId="0" fontId="2" numFmtId="4" xfId="0" applyAlignment="1" applyBorder="1" applyFont="1" applyNumberFormat="1">
      <alignment readingOrder="0"/>
    </xf>
    <xf borderId="7" fillId="0" fontId="2" numFmtId="4" xfId="0" applyAlignment="1" applyBorder="1" applyFont="1" applyNumberFormat="1">
      <alignment readingOrder="0"/>
    </xf>
    <xf borderId="8" fillId="0" fontId="3" numFmtId="0" xfId="0" applyBorder="1" applyFont="1"/>
    <xf borderId="9" fillId="0" fontId="2" numFmtId="4" xfId="0" applyAlignment="1" applyBorder="1" applyFont="1" applyNumberFormat="1">
      <alignment readingOrder="0"/>
    </xf>
    <xf borderId="10" fillId="0" fontId="2" numFmtId="4" xfId="0" applyAlignment="1" applyBorder="1" applyFont="1" applyNumberFormat="1">
      <alignment readingOrder="0"/>
    </xf>
    <xf borderId="11" fillId="3" fontId="1" numFmtId="4" xfId="0" applyAlignment="1" applyBorder="1" applyFill="1" applyFont="1" applyNumberFormat="1">
      <alignment horizontal="right" readingOrder="0"/>
    </xf>
    <xf borderId="12" fillId="0" fontId="1" numFmtId="4" xfId="0" applyBorder="1" applyFont="1" applyNumberFormat="1"/>
    <xf borderId="13" fillId="0" fontId="1" numFmtId="4" xfId="0" applyBorder="1" applyFont="1" applyNumberFormat="1"/>
    <xf borderId="14" fillId="0" fontId="2" numFmtId="4" xfId="0" applyBorder="1" applyFont="1" applyNumberFormat="1"/>
    <xf borderId="15" fillId="0" fontId="2" numFmtId="4" xfId="0" applyAlignment="1" applyBorder="1" applyFont="1" applyNumberFormat="1">
      <alignment readingOrder="0"/>
    </xf>
    <xf borderId="16" fillId="0" fontId="3" numFmtId="0" xfId="0" applyBorder="1" applyFont="1"/>
    <xf borderId="17" fillId="0" fontId="3" numFmtId="0" xfId="0" applyBorder="1" applyFont="1"/>
    <xf borderId="18" fillId="0" fontId="2" numFmtId="4" xfId="0" applyBorder="1" applyFont="1" applyNumberFormat="1"/>
    <xf borderId="19" fillId="2" fontId="1" numFmtId="4" xfId="0" applyAlignment="1" applyBorder="1" applyFont="1" applyNumberFormat="1">
      <alignment horizontal="center" readingOrder="0"/>
    </xf>
    <xf borderId="20" fillId="2" fontId="1" numFmtId="4" xfId="0" applyAlignment="1" applyBorder="1" applyFont="1" applyNumberFormat="1">
      <alignment horizontal="center" readingOrder="0"/>
    </xf>
    <xf borderId="21" fillId="2" fontId="1" numFmtId="4" xfId="0" applyAlignment="1" applyBorder="1" applyFont="1" applyNumberFormat="1">
      <alignment readingOrder="0" vertical="center"/>
    </xf>
    <xf borderId="22" fillId="4" fontId="2" numFmtId="4" xfId="0" applyAlignment="1" applyBorder="1" applyFill="1" applyFont="1" applyNumberFormat="1">
      <alignment readingOrder="0"/>
    </xf>
    <xf borderId="18" fillId="0" fontId="3" numFmtId="0" xfId="0" applyBorder="1" applyFont="1"/>
    <xf borderId="22" fillId="0" fontId="2" numFmtId="4" xfId="0" applyAlignment="1" applyBorder="1" applyFont="1" applyNumberFormat="1">
      <alignment readingOrder="0"/>
    </xf>
    <xf borderId="22" fillId="4" fontId="2" numFmtId="0" xfId="0" applyAlignment="1" applyBorder="1" applyFont="1">
      <alignment readingOrder="0"/>
    </xf>
    <xf borderId="23" fillId="0" fontId="2" numFmtId="4" xfId="0" applyAlignment="1" applyBorder="1" applyFont="1" applyNumberFormat="1">
      <alignment readingOrder="0"/>
    </xf>
    <xf borderId="24" fillId="0" fontId="2" numFmtId="4" xfId="0" applyAlignment="1" applyBorder="1" applyFont="1" applyNumberFormat="1">
      <alignment horizontal="right" readingOrder="0"/>
    </xf>
    <xf borderId="1" fillId="3" fontId="1" numFmtId="4" xfId="0" applyAlignment="1" applyBorder="1" applyFont="1" applyNumberFormat="1">
      <alignment horizontal="right" readingOrder="0"/>
    </xf>
    <xf borderId="25" fillId="0" fontId="1" numFmtId="4" xfId="0" applyAlignment="1" applyBorder="1" applyFont="1" applyNumberFormat="1">
      <alignment horizontal="center" readingOrder="0"/>
    </xf>
    <xf borderId="14" fillId="4" fontId="1" numFmtId="4" xfId="0" applyAlignment="1" applyBorder="1" applyFont="1" applyNumberFormat="1">
      <alignment horizontal="center" readingOrder="0"/>
    </xf>
    <xf borderId="15" fillId="0" fontId="2" numFmtId="4" xfId="0" applyAlignment="1" applyBorder="1" applyFont="1" applyNumberFormat="1">
      <alignment horizontal="left" readingOrder="0"/>
    </xf>
    <xf borderId="0" fillId="0" fontId="2" numFmtId="4" xfId="0" applyAlignment="1" applyFont="1" applyNumberFormat="1">
      <alignment readingOrder="0"/>
    </xf>
    <xf borderId="14" fillId="2" fontId="1" numFmtId="4" xfId="0" applyAlignment="1" applyBorder="1" applyFont="1" applyNumberFormat="1">
      <alignment readingOrder="0" vertical="center"/>
    </xf>
    <xf borderId="15" fillId="0" fontId="2" numFmtId="4" xfId="0" applyBorder="1" applyFont="1" applyNumberFormat="1"/>
    <xf borderId="22" fillId="5" fontId="2" numFmtId="4" xfId="0" applyAlignment="1" applyBorder="1" applyFill="1" applyFont="1" applyNumberFormat="1">
      <alignment readingOrder="0"/>
    </xf>
    <xf borderId="23" fillId="0" fontId="2" numFmtId="4" xfId="0" applyBorder="1" applyFont="1" applyNumberFormat="1"/>
    <xf borderId="24" fillId="5" fontId="2" numFmtId="4" xfId="0" applyAlignment="1" applyBorder="1" applyFont="1" applyNumberFormat="1">
      <alignment readingOrder="0"/>
    </xf>
    <xf borderId="24" fillId="0" fontId="2" numFmtId="4" xfId="0" applyAlignment="1" applyBorder="1" applyFont="1" applyNumberFormat="1">
      <alignment readingOrder="0"/>
    </xf>
    <xf borderId="25" fillId="0" fontId="1" numFmtId="4" xfId="0" applyBorder="1" applyFont="1" applyNumberFormat="1"/>
    <xf borderId="14" fillId="5" fontId="2" numFmtId="4" xfId="0" applyBorder="1" applyFont="1" applyNumberFormat="1"/>
    <xf borderId="4" fillId="0" fontId="2" numFmtId="0" xfId="0" applyBorder="1" applyFont="1"/>
    <xf borderId="26" fillId="2" fontId="1" numFmtId="4" xfId="0" applyAlignment="1" applyBorder="1" applyFont="1" applyNumberFormat="1">
      <alignment horizontal="center" readingOrder="0"/>
    </xf>
    <xf borderId="27" fillId="0" fontId="3" numFmtId="0" xfId="0" applyBorder="1" applyFont="1"/>
    <xf borderId="11" fillId="2" fontId="1" numFmtId="4" xfId="0" applyAlignment="1" applyBorder="1" applyFont="1" applyNumberFormat="1">
      <alignment readingOrder="0" vertical="center"/>
    </xf>
    <xf borderId="6" fillId="0" fontId="2" numFmtId="4" xfId="0" applyAlignment="1" applyBorder="1" applyFont="1" applyNumberFormat="1">
      <alignment horizontal="center" readingOrder="0"/>
    </xf>
    <xf borderId="6" fillId="6" fontId="2" numFmtId="4" xfId="0" applyBorder="1" applyFill="1" applyFont="1" applyNumberFormat="1"/>
    <xf borderId="28" fillId="0" fontId="2" numFmtId="4" xfId="0" applyAlignment="1" applyBorder="1" applyFont="1" applyNumberFormat="1">
      <alignment readingOrder="0"/>
    </xf>
    <xf borderId="29" fillId="0" fontId="3" numFmtId="0" xfId="0" applyBorder="1" applyFont="1"/>
    <xf borderId="30" fillId="0" fontId="3" numFmtId="0" xfId="0" applyBorder="1" applyFont="1"/>
    <xf borderId="31" fillId="0" fontId="2" numFmtId="4" xfId="0" applyAlignment="1" applyBorder="1" applyFont="1" applyNumberFormat="1">
      <alignment horizontal="center" readingOrder="0"/>
    </xf>
    <xf borderId="31" fillId="6" fontId="2" numFmtId="4" xfId="0" applyBorder="1" applyFont="1" applyNumberFormat="1"/>
    <xf borderId="31" fillId="0" fontId="2" numFmtId="4" xfId="0" applyBorder="1" applyFont="1" applyNumberFormat="1"/>
    <xf borderId="32" fillId="0" fontId="2" numFmtId="4" xfId="0" applyAlignment="1" applyBorder="1" applyFont="1" applyNumberFormat="1">
      <alignment readingOrder="0"/>
    </xf>
    <xf borderId="33" fillId="0" fontId="3" numFmtId="0" xfId="0" applyBorder="1" applyFont="1"/>
    <xf borderId="34" fillId="0" fontId="3" numFmtId="0" xfId="0" applyBorder="1" applyFont="1"/>
    <xf borderId="11" fillId="7" fontId="1" numFmtId="4" xfId="0" applyAlignment="1" applyBorder="1" applyFill="1" applyFont="1" applyNumberFormat="1">
      <alignment readingOrder="0" vertical="center"/>
    </xf>
    <xf borderId="12" fillId="0" fontId="2" numFmtId="4" xfId="0" applyAlignment="1" applyBorder="1" applyFont="1" applyNumberFormat="1">
      <alignment horizontal="center" readingOrder="0"/>
    </xf>
    <xf borderId="12" fillId="6" fontId="2" numFmtId="4" xfId="0" applyBorder="1" applyFont="1" applyNumberFormat="1"/>
    <xf borderId="35" fillId="0" fontId="2" numFmtId="4" xfId="0" applyAlignment="1" applyBorder="1" applyFont="1" applyNumberFormat="1">
      <alignment readingOrder="0"/>
    </xf>
    <xf borderId="1" fillId="6" fontId="2" numFmtId="4" xfId="0" applyAlignment="1" applyBorder="1" applyFont="1" applyNumberFormat="1">
      <alignment horizontal="right" readingOrder="0"/>
    </xf>
    <xf borderId="36" fillId="0" fontId="3" numFmtId="0" xfId="0" applyBorder="1" applyFont="1"/>
    <xf borderId="12" fillId="0" fontId="2" numFmtId="4" xfId="0" applyBorder="1" applyFont="1" applyNumberFormat="1"/>
    <xf borderId="2" fillId="0" fontId="2" numFmtId="4" xfId="0" applyAlignment="1" applyBorder="1" applyFont="1" applyNumberFormat="1">
      <alignment readingOrder="0"/>
    </xf>
    <xf borderId="1" fillId="0" fontId="2" numFmtId="4" xfId="0" applyAlignment="1" applyBorder="1" applyFont="1" applyNumberFormat="1">
      <alignment readingOrder="0"/>
    </xf>
    <xf borderId="14" fillId="6" fontId="2" numFmtId="4" xfId="0" applyBorder="1" applyFont="1" applyNumberFormat="1"/>
    <xf borderId="23" fillId="2" fontId="1" numFmtId="4" xfId="0" applyAlignment="1" applyBorder="1" applyFont="1" applyNumberFormat="1">
      <alignment horizontal="center" readingOrder="0"/>
    </xf>
    <xf borderId="37" fillId="0" fontId="3" numFmtId="0" xfId="0" applyBorder="1" applyFont="1"/>
    <xf borderId="38" fillId="0" fontId="3" numFmtId="0" xfId="0" applyBorder="1" applyFont="1"/>
    <xf borderId="39" fillId="2" fontId="1" numFmtId="4" xfId="0" applyAlignment="1" applyBorder="1" applyFont="1" applyNumberFormat="1">
      <alignment readingOrder="0" vertical="center"/>
    </xf>
    <xf borderId="28" fillId="0" fontId="2" numFmtId="4" xfId="0" applyBorder="1" applyFont="1" applyNumberFormat="1"/>
    <xf borderId="40" fillId="2" fontId="1" numFmtId="4" xfId="0" applyAlignment="1" applyBorder="1" applyFont="1" applyNumberFormat="1">
      <alignment readingOrder="0" vertical="center"/>
    </xf>
    <xf borderId="14" fillId="0" fontId="2" numFmtId="4" xfId="0" applyAlignment="1" applyBorder="1" applyFont="1" applyNumberFormat="1">
      <alignment horizontal="center" readingOrder="0"/>
    </xf>
    <xf borderId="41" fillId="0" fontId="3" numFmtId="0" xfId="0" applyBorder="1" applyFont="1"/>
    <xf borderId="42" fillId="7" fontId="1" numFmtId="4" xfId="0" applyAlignment="1" applyBorder="1" applyFont="1" applyNumberFormat="1">
      <alignment readingOrder="0" vertical="center"/>
    </xf>
    <xf borderId="9" fillId="0" fontId="2" numFmtId="4" xfId="0" applyAlignment="1" applyBorder="1" applyFont="1" applyNumberFormat="1">
      <alignment horizontal="center" readingOrder="0"/>
    </xf>
    <xf borderId="9" fillId="6" fontId="2" numFmtId="4" xfId="0" applyBorder="1" applyFont="1" applyNumberFormat="1"/>
    <xf borderId="9" fillId="0" fontId="2" numFmtId="4" xfId="0" applyBorder="1" applyFont="1" applyNumberFormat="1"/>
    <xf borderId="43" fillId="0" fontId="2" numFmtId="4" xfId="0" applyBorder="1" applyFont="1" applyNumberFormat="1"/>
    <xf borderId="44" fillId="0" fontId="3" numFmtId="0" xfId="0" applyBorder="1" applyFont="1"/>
    <xf borderId="45" fillId="0" fontId="3" numFmtId="0" xfId="0" applyBorder="1" applyFont="1"/>
    <xf borderId="19" fillId="6" fontId="2" numFmtId="4" xfId="0" applyAlignment="1" applyBorder="1" applyFont="1" applyNumberFormat="1">
      <alignment horizontal="right" readingOrder="0"/>
    </xf>
    <xf borderId="46" fillId="0" fontId="3" numFmtId="0" xfId="0" applyBorder="1" applyFont="1"/>
    <xf borderId="19" fillId="0" fontId="2" numFmtId="4" xfId="0" applyBorder="1" applyFont="1" applyNumberFormat="1"/>
    <xf borderId="47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2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1"/>
      <c r="B2" s="3" t="s">
        <v>0</v>
      </c>
      <c r="C2" s="4"/>
      <c r="D2" s="4"/>
      <c r="E2" s="4"/>
      <c r="F2" s="4"/>
      <c r="G2" s="4"/>
      <c r="H2" s="4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2"/>
      <c r="B3" s="6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8"/>
      <c r="B4" s="9" t="s">
        <v>8</v>
      </c>
      <c r="C4" s="10">
        <f>SUM(D4:I4)</f>
        <v>200000</v>
      </c>
      <c r="D4" s="11">
        <v>40000.0</v>
      </c>
      <c r="E4" s="11">
        <v>80000.0</v>
      </c>
      <c r="F4" s="11">
        <v>80000.0</v>
      </c>
      <c r="G4" s="11">
        <v>0.0</v>
      </c>
      <c r="H4" s="11">
        <v>0.0</v>
      </c>
      <c r="I4" s="12">
        <v>0.0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>
      <c r="A5" s="8"/>
      <c r="B5" s="13"/>
      <c r="C5" s="14" t="s">
        <v>9</v>
      </c>
      <c r="D5" s="14">
        <f t="shared" ref="D5:I5" si="1">D4*100/$C$4</f>
        <v>20</v>
      </c>
      <c r="E5" s="14">
        <f t="shared" si="1"/>
        <v>40</v>
      </c>
      <c r="F5" s="14">
        <f t="shared" si="1"/>
        <v>40</v>
      </c>
      <c r="G5" s="14">
        <f t="shared" si="1"/>
        <v>0</v>
      </c>
      <c r="H5" s="14">
        <f t="shared" si="1"/>
        <v>0</v>
      </c>
      <c r="I5" s="15">
        <f t="shared" si="1"/>
        <v>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>
      <c r="A6" s="8"/>
      <c r="B6" s="9" t="s">
        <v>10</v>
      </c>
      <c r="C6" s="10">
        <f>SUM(D6:I6)</f>
        <v>300000</v>
      </c>
      <c r="D6" s="11">
        <v>37500.0</v>
      </c>
      <c r="E6" s="11">
        <v>75000.0</v>
      </c>
      <c r="F6" s="11">
        <v>112500.0</v>
      </c>
      <c r="G6" s="11">
        <v>75000.0</v>
      </c>
      <c r="H6" s="11">
        <v>0.0</v>
      </c>
      <c r="I6" s="12">
        <v>0.0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>
      <c r="A7" s="8"/>
      <c r="B7" s="13"/>
      <c r="C7" s="14" t="s">
        <v>9</v>
      </c>
      <c r="D7" s="14">
        <f t="shared" ref="D7:I7" si="2">D6*100/$C$6</f>
        <v>12.5</v>
      </c>
      <c r="E7" s="14">
        <f t="shared" si="2"/>
        <v>25</v>
      </c>
      <c r="F7" s="14">
        <f t="shared" si="2"/>
        <v>37.5</v>
      </c>
      <c r="G7" s="14">
        <f t="shared" si="2"/>
        <v>25</v>
      </c>
      <c r="H7" s="14">
        <f t="shared" si="2"/>
        <v>0</v>
      </c>
      <c r="I7" s="15">
        <f t="shared" si="2"/>
        <v>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>
      <c r="A8" s="8"/>
      <c r="B8" s="9" t="s">
        <v>11</v>
      </c>
      <c r="C8" s="10">
        <f>SUM(D8:I8)</f>
        <v>146000</v>
      </c>
      <c r="D8" s="11">
        <v>12000.0</v>
      </c>
      <c r="E8" s="11">
        <v>30000.0</v>
      </c>
      <c r="F8" s="11">
        <v>60000.0</v>
      </c>
      <c r="G8" s="11">
        <v>25000.0</v>
      </c>
      <c r="H8" s="11">
        <v>12500.0</v>
      </c>
      <c r="I8" s="12">
        <v>6500.0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>
      <c r="A9" s="8"/>
      <c r="B9" s="13"/>
      <c r="C9" s="14" t="s">
        <v>9</v>
      </c>
      <c r="D9" s="14">
        <f t="shared" ref="D9:I9" si="3">D8*100/$C$8</f>
        <v>8.219178082</v>
      </c>
      <c r="E9" s="14">
        <f t="shared" si="3"/>
        <v>20.54794521</v>
      </c>
      <c r="F9" s="14">
        <f t="shared" si="3"/>
        <v>41.09589041</v>
      </c>
      <c r="G9" s="14">
        <f t="shared" si="3"/>
        <v>17.12328767</v>
      </c>
      <c r="H9" s="14">
        <f t="shared" si="3"/>
        <v>8.561643836</v>
      </c>
      <c r="I9" s="15">
        <f t="shared" si="3"/>
        <v>4.452054795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>
      <c r="A10" s="8"/>
      <c r="B10" s="9" t="s">
        <v>12</v>
      </c>
      <c r="C10" s="10">
        <f>SUM(D10:I10)</f>
        <v>100000</v>
      </c>
      <c r="D10" s="11">
        <v>5000.0</v>
      </c>
      <c r="E10" s="11">
        <v>15000.0</v>
      </c>
      <c r="F10" s="11">
        <v>24500.0</v>
      </c>
      <c r="G10" s="11">
        <v>15500.0</v>
      </c>
      <c r="H10" s="11">
        <v>34600.0</v>
      </c>
      <c r="I10" s="12">
        <v>5400.0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>
      <c r="A11" s="8"/>
      <c r="B11" s="13"/>
      <c r="C11" s="14" t="s">
        <v>9</v>
      </c>
      <c r="D11" s="14">
        <f t="shared" ref="D11:I11" si="4">D10*100/$C$10</f>
        <v>5</v>
      </c>
      <c r="E11" s="14">
        <f t="shared" si="4"/>
        <v>15</v>
      </c>
      <c r="F11" s="14">
        <f t="shared" si="4"/>
        <v>24.5</v>
      </c>
      <c r="G11" s="14">
        <f t="shared" si="4"/>
        <v>15.5</v>
      </c>
      <c r="H11" s="14">
        <f t="shared" si="4"/>
        <v>34.6</v>
      </c>
      <c r="I11" s="15">
        <f t="shared" si="4"/>
        <v>5.4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>
      <c r="A12" s="2"/>
      <c r="B12" s="2"/>
      <c r="C12" s="16" t="s">
        <v>13</v>
      </c>
      <c r="D12" s="17">
        <f t="shared" ref="D12:I12" si="5">D4+D6+D8+D10</f>
        <v>94500</v>
      </c>
      <c r="E12" s="17">
        <f t="shared" si="5"/>
        <v>200000</v>
      </c>
      <c r="F12" s="17">
        <f t="shared" si="5"/>
        <v>277000</v>
      </c>
      <c r="G12" s="17">
        <f t="shared" si="5"/>
        <v>115500</v>
      </c>
      <c r="H12" s="17">
        <f t="shared" si="5"/>
        <v>47100</v>
      </c>
      <c r="I12" s="18">
        <f t="shared" si="5"/>
        <v>11900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7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>
      <c r="A14" s="2"/>
      <c r="B14" s="19"/>
      <c r="C14" s="20" t="s">
        <v>14</v>
      </c>
      <c r="D14" s="21"/>
      <c r="E14" s="21"/>
      <c r="F14" s="21"/>
      <c r="G14" s="21"/>
      <c r="H14" s="21"/>
      <c r="I14" s="2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>
      <c r="A16" s="1"/>
      <c r="B16" s="3" t="s">
        <v>15</v>
      </c>
      <c r="C16" s="4"/>
      <c r="D16" s="4"/>
      <c r="E16" s="4"/>
      <c r="F16" s="4"/>
      <c r="G16" s="4"/>
      <c r="H16" s="4"/>
      <c r="I16" s="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>
      <c r="A17" s="2"/>
      <c r="B17" s="23"/>
      <c r="C17" s="24" t="s">
        <v>1</v>
      </c>
      <c r="D17" s="25" t="s">
        <v>2</v>
      </c>
      <c r="E17" s="25" t="s">
        <v>3</v>
      </c>
      <c r="F17" s="25" t="s">
        <v>4</v>
      </c>
      <c r="G17" s="25" t="s">
        <v>5</v>
      </c>
      <c r="H17" s="25" t="s">
        <v>6</v>
      </c>
      <c r="I17" s="25" t="s">
        <v>7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>
      <c r="A18" s="8"/>
      <c r="B18" s="26" t="s">
        <v>8</v>
      </c>
      <c r="C18" s="20" t="s">
        <v>9</v>
      </c>
      <c r="D18" s="27">
        <v>17.0</v>
      </c>
      <c r="E18" s="27"/>
      <c r="F18" s="27"/>
      <c r="G18" s="27"/>
      <c r="H18" s="27"/>
      <c r="I18" s="2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>
      <c r="A19" s="8"/>
      <c r="B19" s="28"/>
      <c r="C19" s="20" t="s">
        <v>16</v>
      </c>
      <c r="D19" s="29">
        <f t="shared" ref="D19:I19" si="6">(D18*$C$4)/100</f>
        <v>34000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>
      <c r="A20" s="8"/>
      <c r="B20" s="26" t="s">
        <v>10</v>
      </c>
      <c r="C20" s="20" t="s">
        <v>9</v>
      </c>
      <c r="D20" s="30">
        <v>11.5</v>
      </c>
      <c r="E20" s="27"/>
      <c r="F20" s="27"/>
      <c r="G20" s="27"/>
      <c r="H20" s="27"/>
      <c r="I20" s="2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>
      <c r="A21" s="8"/>
      <c r="B21" s="28"/>
      <c r="C21" s="20" t="s">
        <v>16</v>
      </c>
      <c r="D21" s="29">
        <f t="shared" ref="D21:I21" si="7">(D20*$C$6)/100</f>
        <v>34500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>
      <c r="A22" s="8"/>
      <c r="B22" s="26" t="s">
        <v>11</v>
      </c>
      <c r="C22" s="20" t="s">
        <v>9</v>
      </c>
      <c r="D22" s="27">
        <v>9.0</v>
      </c>
      <c r="E22" s="27"/>
      <c r="F22" s="27"/>
      <c r="G22" s="27"/>
      <c r="H22" s="27"/>
      <c r="I22" s="2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>
      <c r="A23" s="8"/>
      <c r="B23" s="28"/>
      <c r="C23" s="20" t="s">
        <v>16</v>
      </c>
      <c r="D23" s="29">
        <f t="shared" ref="D23:I23" si="8">(D22*$C$8)/100</f>
        <v>13140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>
      <c r="A24" s="8"/>
      <c r="B24" s="26" t="s">
        <v>12</v>
      </c>
      <c r="C24" s="20" t="s">
        <v>9</v>
      </c>
      <c r="D24" s="27">
        <v>2.0</v>
      </c>
      <c r="E24" s="27"/>
      <c r="F24" s="27"/>
      <c r="G24" s="27"/>
      <c r="H24" s="27"/>
      <c r="I24" s="27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>
      <c r="A25" s="8"/>
      <c r="B25" s="28"/>
      <c r="C25" s="31" t="s">
        <v>16</v>
      </c>
      <c r="D25" s="32">
        <f t="shared" ref="D25:I25" si="9">(D24*$C$10)/100</f>
        <v>2000</v>
      </c>
      <c r="E25" s="32">
        <f t="shared" si="9"/>
        <v>0</v>
      </c>
      <c r="F25" s="32">
        <f t="shared" si="9"/>
        <v>0</v>
      </c>
      <c r="G25" s="32">
        <f t="shared" si="9"/>
        <v>0</v>
      </c>
      <c r="H25" s="32">
        <f t="shared" si="9"/>
        <v>0</v>
      </c>
      <c r="I25" s="32">
        <f t="shared" si="9"/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>
      <c r="A26" s="1"/>
      <c r="B26" s="1"/>
      <c r="C26" s="33" t="s">
        <v>13</v>
      </c>
      <c r="D26" s="34">
        <f t="shared" ref="D26:I26" si="10">D19+D21+D23+D25</f>
        <v>83640</v>
      </c>
      <c r="E26" s="34">
        <f t="shared" si="10"/>
        <v>0</v>
      </c>
      <c r="F26" s="34">
        <f t="shared" si="10"/>
        <v>0</v>
      </c>
      <c r="G26" s="34">
        <f t="shared" si="10"/>
        <v>0</v>
      </c>
      <c r="H26" s="34">
        <f t="shared" si="10"/>
        <v>0</v>
      </c>
      <c r="I26" s="34">
        <f t="shared" si="10"/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7.5" customHeight="1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>
      <c r="A28" s="1"/>
      <c r="B28" s="35"/>
      <c r="C28" s="36" t="s">
        <v>17</v>
      </c>
      <c r="D28" s="21"/>
      <c r="E28" s="21"/>
      <c r="F28" s="21"/>
      <c r="G28" s="21"/>
      <c r="H28" s="21"/>
      <c r="I28" s="2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>
      <c r="A29" s="1"/>
      <c r="B29" s="1"/>
      <c r="C29" s="1"/>
      <c r="D29" s="1"/>
      <c r="E29" s="1"/>
      <c r="F29" s="1"/>
      <c r="G29" s="1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>
      <c r="A30" s="1"/>
      <c r="B30" s="3" t="s">
        <v>18</v>
      </c>
      <c r="C30" s="4"/>
      <c r="D30" s="4"/>
      <c r="E30" s="4"/>
      <c r="F30" s="4"/>
      <c r="G30" s="4"/>
      <c r="H30" s="4"/>
      <c r="I30" s="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>
      <c r="A31" s="2"/>
      <c r="B31" s="23"/>
      <c r="C31" s="24" t="s">
        <v>1</v>
      </c>
      <c r="D31" s="25" t="s">
        <v>2</v>
      </c>
      <c r="E31" s="25" t="s">
        <v>3</v>
      </c>
      <c r="F31" s="25" t="s">
        <v>4</v>
      </c>
      <c r="G31" s="25" t="s">
        <v>5</v>
      </c>
      <c r="H31" s="25" t="s">
        <v>6</v>
      </c>
      <c r="I31" s="25" t="s">
        <v>7</v>
      </c>
      <c r="J31" s="37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>
      <c r="A32" s="8"/>
      <c r="B32" s="38" t="s">
        <v>8</v>
      </c>
      <c r="C32" s="39">
        <f t="shared" ref="C32:C35" si="11">SUM(D32:I32)</f>
        <v>38500</v>
      </c>
      <c r="D32" s="40">
        <v>38500.0</v>
      </c>
      <c r="E32" s="29"/>
      <c r="F32" s="29"/>
      <c r="G32" s="29"/>
      <c r="H32" s="29"/>
      <c r="I32" s="29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>
      <c r="A33" s="8"/>
      <c r="B33" s="38" t="s">
        <v>10</v>
      </c>
      <c r="C33" s="39">
        <f t="shared" si="11"/>
        <v>30650</v>
      </c>
      <c r="D33" s="40">
        <v>30650.0</v>
      </c>
      <c r="E33" s="29"/>
      <c r="F33" s="29"/>
      <c r="G33" s="29"/>
      <c r="H33" s="29"/>
      <c r="I33" s="29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>
      <c r="A34" s="8"/>
      <c r="B34" s="38" t="s">
        <v>11</v>
      </c>
      <c r="C34" s="39">
        <f t="shared" si="11"/>
        <v>12000</v>
      </c>
      <c r="D34" s="40">
        <v>12000.0</v>
      </c>
      <c r="E34" s="29"/>
      <c r="F34" s="29"/>
      <c r="G34" s="29"/>
      <c r="H34" s="29"/>
      <c r="I34" s="29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>
      <c r="A35" s="8"/>
      <c r="B35" s="38" t="s">
        <v>12</v>
      </c>
      <c r="C35" s="41">
        <f t="shared" si="11"/>
        <v>2000</v>
      </c>
      <c r="D35" s="42">
        <v>2000.0</v>
      </c>
      <c r="E35" s="43"/>
      <c r="F35" s="43"/>
      <c r="G35" s="43"/>
      <c r="H35" s="43"/>
      <c r="I35" s="4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>
      <c r="A36" s="2"/>
      <c r="B36" s="2"/>
      <c r="C36" s="33" t="s">
        <v>13</v>
      </c>
      <c r="D36" s="44">
        <f t="shared" ref="D36:I36" si="12">sum(D32:D35)</f>
        <v>83150</v>
      </c>
      <c r="E36" s="44">
        <f t="shared" si="12"/>
        <v>0</v>
      </c>
      <c r="F36" s="44">
        <f t="shared" si="12"/>
        <v>0</v>
      </c>
      <c r="G36" s="44">
        <f t="shared" si="12"/>
        <v>0</v>
      </c>
      <c r="H36" s="44">
        <f t="shared" si="12"/>
        <v>0</v>
      </c>
      <c r="I36" s="44">
        <f t="shared" si="12"/>
        <v>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6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>
      <c r="A38" s="2"/>
      <c r="B38" s="45"/>
      <c r="C38" s="20" t="s">
        <v>19</v>
      </c>
      <c r="D38" s="21"/>
      <c r="E38" s="21"/>
      <c r="F38" s="21"/>
      <c r="G38" s="21"/>
      <c r="H38" s="21"/>
      <c r="I38" s="2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>
      <c r="A40" s="1"/>
      <c r="B40" s="3" t="s">
        <v>20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5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>
      <c r="B41" s="46"/>
      <c r="C41" s="7" t="s">
        <v>21</v>
      </c>
      <c r="D41" s="7" t="s">
        <v>2</v>
      </c>
      <c r="E41" s="7" t="s">
        <v>3</v>
      </c>
      <c r="F41" s="7" t="s">
        <v>4</v>
      </c>
      <c r="G41" s="7" t="s">
        <v>5</v>
      </c>
      <c r="H41" s="7" t="s">
        <v>6</v>
      </c>
      <c r="I41" s="7" t="s">
        <v>7</v>
      </c>
      <c r="J41" s="47" t="s">
        <v>22</v>
      </c>
      <c r="M41" s="48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>
      <c r="A42" s="8"/>
      <c r="B42" s="49" t="s">
        <v>8</v>
      </c>
      <c r="C42" s="50" t="s">
        <v>23</v>
      </c>
      <c r="D42" s="51">
        <f>D19/D32</f>
        <v>0.8831168831</v>
      </c>
      <c r="E42" s="10"/>
      <c r="F42" s="10"/>
      <c r="G42" s="10"/>
      <c r="H42" s="10"/>
      <c r="I42" s="10"/>
      <c r="J42" s="52" t="s">
        <v>24</v>
      </c>
      <c r="K42" s="53"/>
      <c r="L42" s="53"/>
      <c r="M42" s="5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>
      <c r="A43" s="8"/>
      <c r="B43" s="49" t="s">
        <v>10</v>
      </c>
      <c r="C43" s="50" t="s">
        <v>23</v>
      </c>
      <c r="D43" s="51">
        <f>D21/D33</f>
        <v>1.125611746</v>
      </c>
      <c r="E43" s="10"/>
      <c r="F43" s="10"/>
      <c r="G43" s="10"/>
      <c r="H43" s="10"/>
      <c r="I43" s="10"/>
      <c r="J43" s="52" t="s">
        <v>25</v>
      </c>
      <c r="K43" s="53"/>
      <c r="L43" s="53"/>
      <c r="M43" s="5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>
      <c r="A44" s="8"/>
      <c r="B44" s="49" t="s">
        <v>11</v>
      </c>
      <c r="C44" s="55" t="s">
        <v>23</v>
      </c>
      <c r="D44" s="56">
        <f>D23/D34</f>
        <v>1.095</v>
      </c>
      <c r="E44" s="57"/>
      <c r="F44" s="57"/>
      <c r="G44" s="57"/>
      <c r="H44" s="57"/>
      <c r="I44" s="57"/>
      <c r="J44" s="58" t="s">
        <v>25</v>
      </c>
      <c r="K44" s="59"/>
      <c r="L44" s="59"/>
      <c r="M44" s="60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>
      <c r="A45" s="8"/>
      <c r="B45" s="61" t="s">
        <v>26</v>
      </c>
      <c r="C45" s="62" t="s">
        <v>23</v>
      </c>
      <c r="D45" s="63">
        <f>D25/D35</f>
        <v>1</v>
      </c>
      <c r="E45" s="57"/>
      <c r="F45" s="57"/>
      <c r="G45" s="57"/>
      <c r="H45" s="57"/>
      <c r="I45" s="57"/>
      <c r="J45" s="64" t="s">
        <v>27</v>
      </c>
      <c r="K45" s="4"/>
      <c r="L45" s="4"/>
      <c r="M45" s="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>
      <c r="A46" s="2"/>
      <c r="B46" s="65" t="s">
        <v>28</v>
      </c>
      <c r="C46" s="66"/>
      <c r="D46" s="67">
        <f>(D19+D21+D23+D25)/(D32+D33+D34+D35)</f>
        <v>1.005892965</v>
      </c>
      <c r="E46" s="67"/>
      <c r="F46" s="67"/>
      <c r="G46" s="67"/>
      <c r="H46" s="67"/>
      <c r="I46" s="67"/>
      <c r="J46" s="68" t="s">
        <v>29</v>
      </c>
      <c r="K46" s="4"/>
      <c r="L46" s="4"/>
      <c r="M46" s="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>
      <c r="A48" s="2"/>
      <c r="B48" s="69" t="s">
        <v>30</v>
      </c>
      <c r="C48" s="4"/>
      <c r="D48" s="4"/>
      <c r="E48" s="4"/>
      <c r="F48" s="66"/>
      <c r="G48" s="67">
        <f>(D26+E26+F26+G26+H26+I26)/(D36+E36+F36+G36+H36+I36)</f>
        <v>1.005892965</v>
      </c>
      <c r="H48" s="64" t="s">
        <v>31</v>
      </c>
      <c r="I48" s="4"/>
      <c r="J48" s="4"/>
      <c r="K48" s="4"/>
      <c r="L48" s="4"/>
      <c r="M48" s="5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>
      <c r="A49" s="2"/>
      <c r="B49" s="2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>
      <c r="A50" s="2"/>
      <c r="B50" s="70"/>
      <c r="C50" s="20" t="s">
        <v>32</v>
      </c>
      <c r="D50" s="21"/>
      <c r="E50" s="21"/>
      <c r="F50" s="21"/>
      <c r="G50" s="21"/>
      <c r="H50" s="21"/>
      <c r="I50" s="21"/>
      <c r="J50" s="21"/>
      <c r="K50" s="21"/>
      <c r="L50" s="21"/>
      <c r="M50" s="2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>
      <c r="A52" s="2"/>
      <c r="B52" s="3" t="s">
        <v>33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5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>
      <c r="A53" s="2"/>
      <c r="B53" s="46"/>
      <c r="C53" s="7" t="s">
        <v>21</v>
      </c>
      <c r="D53" s="7" t="s">
        <v>2</v>
      </c>
      <c r="E53" s="7" t="s">
        <v>3</v>
      </c>
      <c r="F53" s="7" t="s">
        <v>4</v>
      </c>
      <c r="G53" s="7" t="s">
        <v>5</v>
      </c>
      <c r="H53" s="7" t="s">
        <v>6</v>
      </c>
      <c r="I53" s="7" t="s">
        <v>7</v>
      </c>
      <c r="J53" s="71"/>
      <c r="K53" s="72"/>
      <c r="L53" s="72"/>
      <c r="M53" s="73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>
      <c r="A54" s="2"/>
      <c r="B54" s="74" t="s">
        <v>8</v>
      </c>
      <c r="C54" s="50" t="s">
        <v>34</v>
      </c>
      <c r="D54" s="51">
        <f>(D4-D19)/D42</f>
        <v>6794.117647</v>
      </c>
      <c r="E54" s="10"/>
      <c r="F54" s="10"/>
      <c r="G54" s="10"/>
      <c r="H54" s="10"/>
      <c r="I54" s="10"/>
      <c r="J54" s="75"/>
      <c r="K54" s="53"/>
      <c r="L54" s="53"/>
      <c r="M54" s="54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>
      <c r="A55" s="2"/>
      <c r="B55" s="76" t="s">
        <v>10</v>
      </c>
      <c r="C55" s="77" t="s">
        <v>34</v>
      </c>
      <c r="D55" s="70">
        <f>(D6-D21)/D43</f>
        <v>2665.217391</v>
      </c>
      <c r="E55" s="19"/>
      <c r="F55" s="19"/>
      <c r="G55" s="19"/>
      <c r="H55" s="19"/>
      <c r="I55" s="19"/>
      <c r="J55" s="39"/>
      <c r="K55" s="21"/>
      <c r="L55" s="21"/>
      <c r="M55" s="78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>
      <c r="A56" s="2"/>
      <c r="B56" s="76" t="s">
        <v>11</v>
      </c>
      <c r="C56" s="77" t="s">
        <v>34</v>
      </c>
      <c r="D56" s="70">
        <f>(D8-D23)/D44</f>
        <v>-1041.09589</v>
      </c>
      <c r="E56" s="19"/>
      <c r="F56" s="19"/>
      <c r="G56" s="19"/>
      <c r="H56" s="19"/>
      <c r="I56" s="19"/>
      <c r="J56" s="39"/>
      <c r="K56" s="21"/>
      <c r="L56" s="21"/>
      <c r="M56" s="78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>
      <c r="A57" s="2"/>
      <c r="B57" s="79" t="s">
        <v>26</v>
      </c>
      <c r="C57" s="80" t="s">
        <v>34</v>
      </c>
      <c r="D57" s="81">
        <f>(D10-D25)/D45</f>
        <v>3000</v>
      </c>
      <c r="E57" s="82"/>
      <c r="F57" s="82"/>
      <c r="G57" s="82"/>
      <c r="H57" s="82"/>
      <c r="I57" s="82"/>
      <c r="J57" s="83"/>
      <c r="K57" s="84"/>
      <c r="L57" s="84"/>
      <c r="M57" s="85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>
      <c r="A58" s="2"/>
      <c r="B58" s="86" t="s">
        <v>35</v>
      </c>
      <c r="C58" s="87"/>
      <c r="D58" s="23">
        <f>(D12-D26)/D46</f>
        <v>10796.37733</v>
      </c>
      <c r="E58" s="23"/>
      <c r="F58" s="23"/>
      <c r="G58" s="23"/>
      <c r="H58" s="23"/>
      <c r="I58" s="23"/>
      <c r="J58" s="88"/>
      <c r="K58" s="89"/>
      <c r="L58" s="89"/>
      <c r="M58" s="8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  <row r="1010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</row>
    <row r="101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</row>
    <row r="101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</row>
    <row r="1013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</row>
    <row r="1014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</row>
    <row r="101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</row>
    <row r="1016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</row>
    <row r="1017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</row>
    <row r="1018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</row>
  </sheetData>
  <mergeCells count="33">
    <mergeCell ref="B2:I2"/>
    <mergeCell ref="B4:B5"/>
    <mergeCell ref="B6:B7"/>
    <mergeCell ref="B8:B9"/>
    <mergeCell ref="B10:B11"/>
    <mergeCell ref="C14:I14"/>
    <mergeCell ref="B16:I16"/>
    <mergeCell ref="B18:B19"/>
    <mergeCell ref="B20:B21"/>
    <mergeCell ref="B22:B23"/>
    <mergeCell ref="B24:B25"/>
    <mergeCell ref="C28:I28"/>
    <mergeCell ref="B30:I30"/>
    <mergeCell ref="C38:I38"/>
    <mergeCell ref="B40:M40"/>
    <mergeCell ref="J41:M41"/>
    <mergeCell ref="J42:M42"/>
    <mergeCell ref="J43:M43"/>
    <mergeCell ref="J44:M44"/>
    <mergeCell ref="J45:M45"/>
    <mergeCell ref="J46:M46"/>
    <mergeCell ref="J55:M55"/>
    <mergeCell ref="J56:M56"/>
    <mergeCell ref="J57:M57"/>
    <mergeCell ref="B58:C58"/>
    <mergeCell ref="J58:M58"/>
    <mergeCell ref="B46:C46"/>
    <mergeCell ref="B48:F48"/>
    <mergeCell ref="H48:M48"/>
    <mergeCell ref="C50:M50"/>
    <mergeCell ref="B52:M52"/>
    <mergeCell ref="J53:M53"/>
    <mergeCell ref="J54:M5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2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1"/>
      <c r="B2" s="3" t="s">
        <v>0</v>
      </c>
      <c r="C2" s="4"/>
      <c r="D2" s="4"/>
      <c r="E2" s="4"/>
      <c r="F2" s="4"/>
      <c r="G2" s="4"/>
      <c r="H2" s="4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2"/>
      <c r="B3" s="6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8"/>
      <c r="B4" s="9" t="s">
        <v>8</v>
      </c>
      <c r="C4" s="10">
        <f>SUM(D4:I4)</f>
        <v>200000</v>
      </c>
      <c r="D4" s="11">
        <v>40000.0</v>
      </c>
      <c r="E4" s="11">
        <v>80000.0</v>
      </c>
      <c r="F4" s="11">
        <v>80000.0</v>
      </c>
      <c r="G4" s="11">
        <v>0.0</v>
      </c>
      <c r="H4" s="11">
        <v>0.0</v>
      </c>
      <c r="I4" s="12">
        <v>0.0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>
      <c r="A5" s="8"/>
      <c r="B5" s="13"/>
      <c r="C5" s="14" t="s">
        <v>9</v>
      </c>
      <c r="D5" s="14">
        <f t="shared" ref="D5:I5" si="1">D4*100/$C$4</f>
        <v>20</v>
      </c>
      <c r="E5" s="14">
        <f t="shared" si="1"/>
        <v>40</v>
      </c>
      <c r="F5" s="14">
        <f t="shared" si="1"/>
        <v>40</v>
      </c>
      <c r="G5" s="14">
        <f t="shared" si="1"/>
        <v>0</v>
      </c>
      <c r="H5" s="14">
        <f t="shared" si="1"/>
        <v>0</v>
      </c>
      <c r="I5" s="15">
        <f t="shared" si="1"/>
        <v>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>
      <c r="A6" s="8"/>
      <c r="B6" s="9" t="s">
        <v>10</v>
      </c>
      <c r="C6" s="10">
        <f>SUM(D6:I6)</f>
        <v>300000</v>
      </c>
      <c r="D6" s="11">
        <v>37500.0</v>
      </c>
      <c r="E6" s="11">
        <v>75000.0</v>
      </c>
      <c r="F6" s="11">
        <v>112500.0</v>
      </c>
      <c r="G6" s="11">
        <v>75000.0</v>
      </c>
      <c r="H6" s="11">
        <v>0.0</v>
      </c>
      <c r="I6" s="12">
        <v>0.0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>
      <c r="A7" s="8"/>
      <c r="B7" s="13"/>
      <c r="C7" s="14" t="s">
        <v>9</v>
      </c>
      <c r="D7" s="14">
        <f t="shared" ref="D7:I7" si="2">D6*100/$C$6</f>
        <v>12.5</v>
      </c>
      <c r="E7" s="14">
        <f t="shared" si="2"/>
        <v>25</v>
      </c>
      <c r="F7" s="14">
        <f t="shared" si="2"/>
        <v>37.5</v>
      </c>
      <c r="G7" s="14">
        <f t="shared" si="2"/>
        <v>25</v>
      </c>
      <c r="H7" s="14">
        <f t="shared" si="2"/>
        <v>0</v>
      </c>
      <c r="I7" s="15">
        <f t="shared" si="2"/>
        <v>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>
      <c r="A8" s="8"/>
      <c r="B8" s="9" t="s">
        <v>11</v>
      </c>
      <c r="C8" s="10">
        <f>SUM(D8:I8)</f>
        <v>146000</v>
      </c>
      <c r="D8" s="11">
        <v>12000.0</v>
      </c>
      <c r="E8" s="11">
        <v>30000.0</v>
      </c>
      <c r="F8" s="11">
        <v>60000.0</v>
      </c>
      <c r="G8" s="11">
        <v>25000.0</v>
      </c>
      <c r="H8" s="11">
        <v>12500.0</v>
      </c>
      <c r="I8" s="12">
        <v>6500.0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>
      <c r="A9" s="8"/>
      <c r="B9" s="13"/>
      <c r="C9" s="14" t="s">
        <v>9</v>
      </c>
      <c r="D9" s="14">
        <f t="shared" ref="D9:I9" si="3">D8*100/$C$8</f>
        <v>8.219178082</v>
      </c>
      <c r="E9" s="14">
        <f t="shared" si="3"/>
        <v>20.54794521</v>
      </c>
      <c r="F9" s="14">
        <f t="shared" si="3"/>
        <v>41.09589041</v>
      </c>
      <c r="G9" s="14">
        <f t="shared" si="3"/>
        <v>17.12328767</v>
      </c>
      <c r="H9" s="14">
        <f t="shared" si="3"/>
        <v>8.561643836</v>
      </c>
      <c r="I9" s="15">
        <f t="shared" si="3"/>
        <v>4.452054795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>
      <c r="A10" s="8"/>
      <c r="B10" s="9" t="s">
        <v>12</v>
      </c>
      <c r="C10" s="10">
        <f>SUM(D10:I10)</f>
        <v>100000</v>
      </c>
      <c r="D10" s="11">
        <v>5000.0</v>
      </c>
      <c r="E10" s="11">
        <v>15000.0</v>
      </c>
      <c r="F10" s="11">
        <v>24500.0</v>
      </c>
      <c r="G10" s="11">
        <v>15500.0</v>
      </c>
      <c r="H10" s="11">
        <v>34600.0</v>
      </c>
      <c r="I10" s="12">
        <v>5400.0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>
      <c r="A11" s="8"/>
      <c r="B11" s="13"/>
      <c r="C11" s="14" t="s">
        <v>9</v>
      </c>
      <c r="D11" s="14">
        <f t="shared" ref="D11:I11" si="4">D10*100/$C$10</f>
        <v>5</v>
      </c>
      <c r="E11" s="14">
        <f t="shared" si="4"/>
        <v>15</v>
      </c>
      <c r="F11" s="14">
        <f t="shared" si="4"/>
        <v>24.5</v>
      </c>
      <c r="G11" s="14">
        <f t="shared" si="4"/>
        <v>15.5</v>
      </c>
      <c r="H11" s="14">
        <f t="shared" si="4"/>
        <v>34.6</v>
      </c>
      <c r="I11" s="15">
        <f t="shared" si="4"/>
        <v>5.4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>
      <c r="A12" s="2"/>
      <c r="B12" s="2"/>
      <c r="C12" s="16" t="s">
        <v>13</v>
      </c>
      <c r="D12" s="17">
        <f t="shared" ref="D12:I12" si="5">D4+D6+D8+D10</f>
        <v>94500</v>
      </c>
      <c r="E12" s="17">
        <f t="shared" si="5"/>
        <v>200000</v>
      </c>
      <c r="F12" s="17">
        <f t="shared" si="5"/>
        <v>277000</v>
      </c>
      <c r="G12" s="17">
        <f t="shared" si="5"/>
        <v>115500</v>
      </c>
      <c r="H12" s="17">
        <f t="shared" si="5"/>
        <v>47100</v>
      </c>
      <c r="I12" s="18">
        <f t="shared" si="5"/>
        <v>11900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7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>
      <c r="A14" s="2"/>
      <c r="B14" s="19"/>
      <c r="C14" s="20" t="s">
        <v>14</v>
      </c>
      <c r="D14" s="21"/>
      <c r="E14" s="21"/>
      <c r="F14" s="21"/>
      <c r="G14" s="21"/>
      <c r="H14" s="21"/>
      <c r="I14" s="2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>
      <c r="A16" s="1"/>
      <c r="B16" s="3" t="s">
        <v>15</v>
      </c>
      <c r="C16" s="4"/>
      <c r="D16" s="4"/>
      <c r="E16" s="4"/>
      <c r="F16" s="4"/>
      <c r="G16" s="4"/>
      <c r="H16" s="4"/>
      <c r="I16" s="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>
      <c r="A17" s="2"/>
      <c r="B17" s="23"/>
      <c r="C17" s="24" t="s">
        <v>1</v>
      </c>
      <c r="D17" s="25" t="s">
        <v>2</v>
      </c>
      <c r="E17" s="25" t="s">
        <v>3</v>
      </c>
      <c r="F17" s="25" t="s">
        <v>4</v>
      </c>
      <c r="G17" s="25" t="s">
        <v>5</v>
      </c>
      <c r="H17" s="25" t="s">
        <v>6</v>
      </c>
      <c r="I17" s="25" t="s">
        <v>7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>
      <c r="A18" s="8"/>
      <c r="B18" s="26" t="s">
        <v>8</v>
      </c>
      <c r="C18" s="20" t="s">
        <v>9</v>
      </c>
      <c r="D18" s="27">
        <v>17.0</v>
      </c>
      <c r="E18" s="27">
        <v>43.0</v>
      </c>
      <c r="F18" s="27"/>
      <c r="G18" s="27"/>
      <c r="H18" s="27"/>
      <c r="I18" s="2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>
      <c r="A19" s="8"/>
      <c r="B19" s="28"/>
      <c r="C19" s="20" t="s">
        <v>16</v>
      </c>
      <c r="D19" s="29">
        <f t="shared" ref="D19:I19" si="6">(D18*$C$4)/100</f>
        <v>34000</v>
      </c>
      <c r="E19" s="29">
        <f t="shared" si="6"/>
        <v>86000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>
      <c r="A20" s="8"/>
      <c r="B20" s="26" t="s">
        <v>10</v>
      </c>
      <c r="C20" s="20" t="s">
        <v>9</v>
      </c>
      <c r="D20" s="30">
        <v>11.5</v>
      </c>
      <c r="E20" s="27">
        <v>25.0</v>
      </c>
      <c r="F20" s="27"/>
      <c r="G20" s="27"/>
      <c r="H20" s="27"/>
      <c r="I20" s="2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>
      <c r="A21" s="8"/>
      <c r="B21" s="28"/>
      <c r="C21" s="20" t="s">
        <v>16</v>
      </c>
      <c r="D21" s="29">
        <f t="shared" ref="D21:I21" si="7">(D20*$C$6)/100</f>
        <v>34500</v>
      </c>
      <c r="E21" s="29">
        <f t="shared" si="7"/>
        <v>75000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>
      <c r="A22" s="8"/>
      <c r="B22" s="26" t="s">
        <v>11</v>
      </c>
      <c r="C22" s="20" t="s">
        <v>9</v>
      </c>
      <c r="D22" s="27">
        <v>9.0</v>
      </c>
      <c r="E22" s="27">
        <v>18.0</v>
      </c>
      <c r="F22" s="27"/>
      <c r="G22" s="27"/>
      <c r="H22" s="27"/>
      <c r="I22" s="2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>
      <c r="A23" s="8"/>
      <c r="B23" s="28"/>
      <c r="C23" s="20" t="s">
        <v>16</v>
      </c>
      <c r="D23" s="29">
        <f t="shared" ref="D23:I23" si="8">(D22*$C$8)/100</f>
        <v>13140</v>
      </c>
      <c r="E23" s="29">
        <f t="shared" si="8"/>
        <v>26280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>
      <c r="A24" s="8"/>
      <c r="B24" s="26" t="s">
        <v>12</v>
      </c>
      <c r="C24" s="20" t="s">
        <v>9</v>
      </c>
      <c r="D24" s="27">
        <v>2.0</v>
      </c>
      <c r="E24" s="27">
        <v>19.0</v>
      </c>
      <c r="F24" s="27"/>
      <c r="G24" s="27"/>
      <c r="H24" s="27"/>
      <c r="I24" s="27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>
      <c r="A25" s="8"/>
      <c r="B25" s="28"/>
      <c r="C25" s="31" t="s">
        <v>16</v>
      </c>
      <c r="D25" s="32">
        <f t="shared" ref="D25:I25" si="9">(D24*$C$10)/100</f>
        <v>2000</v>
      </c>
      <c r="E25" s="32">
        <f t="shared" si="9"/>
        <v>19000</v>
      </c>
      <c r="F25" s="32">
        <f t="shared" si="9"/>
        <v>0</v>
      </c>
      <c r="G25" s="32">
        <f t="shared" si="9"/>
        <v>0</v>
      </c>
      <c r="H25" s="32">
        <f t="shared" si="9"/>
        <v>0</v>
      </c>
      <c r="I25" s="32">
        <f t="shared" si="9"/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>
      <c r="A26" s="1"/>
      <c r="B26" s="1"/>
      <c r="C26" s="33" t="s">
        <v>13</v>
      </c>
      <c r="D26" s="34">
        <f t="shared" ref="D26:I26" si="10">D19+D21+D23+D25</f>
        <v>83640</v>
      </c>
      <c r="E26" s="34">
        <f t="shared" si="10"/>
        <v>206280</v>
      </c>
      <c r="F26" s="34">
        <f t="shared" si="10"/>
        <v>0</v>
      </c>
      <c r="G26" s="34">
        <f t="shared" si="10"/>
        <v>0</v>
      </c>
      <c r="H26" s="34">
        <f t="shared" si="10"/>
        <v>0</v>
      </c>
      <c r="I26" s="34">
        <f t="shared" si="10"/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7.5" customHeight="1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>
      <c r="A28" s="1"/>
      <c r="B28" s="35"/>
      <c r="C28" s="36" t="s">
        <v>17</v>
      </c>
      <c r="D28" s="21"/>
      <c r="E28" s="21"/>
      <c r="F28" s="21"/>
      <c r="G28" s="21"/>
      <c r="H28" s="21"/>
      <c r="I28" s="2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>
      <c r="A29" s="1"/>
      <c r="B29" s="1"/>
      <c r="C29" s="1"/>
      <c r="D29" s="1"/>
      <c r="E29" s="1"/>
      <c r="F29" s="1"/>
      <c r="G29" s="1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>
      <c r="A30" s="1"/>
      <c r="B30" s="3" t="s">
        <v>18</v>
      </c>
      <c r="C30" s="4"/>
      <c r="D30" s="4"/>
      <c r="E30" s="4"/>
      <c r="F30" s="4"/>
      <c r="G30" s="4"/>
      <c r="H30" s="4"/>
      <c r="I30" s="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>
      <c r="A31" s="2"/>
      <c r="B31" s="23"/>
      <c r="C31" s="24" t="s">
        <v>1</v>
      </c>
      <c r="D31" s="25" t="s">
        <v>2</v>
      </c>
      <c r="E31" s="25" t="s">
        <v>3</v>
      </c>
      <c r="F31" s="25" t="s">
        <v>4</v>
      </c>
      <c r="G31" s="25" t="s">
        <v>5</v>
      </c>
      <c r="H31" s="25" t="s">
        <v>6</v>
      </c>
      <c r="I31" s="25" t="s">
        <v>7</v>
      </c>
      <c r="J31" s="37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>
      <c r="A32" s="8"/>
      <c r="B32" s="38" t="s">
        <v>8</v>
      </c>
      <c r="C32" s="39">
        <f t="shared" ref="C32:C35" si="11">SUM(D32:I32)</f>
        <v>117960</v>
      </c>
      <c r="D32" s="40">
        <v>38500.0</v>
      </c>
      <c r="E32" s="40">
        <v>79460.0</v>
      </c>
      <c r="F32" s="40"/>
      <c r="G32" s="40"/>
      <c r="H32" s="40"/>
      <c r="I32" s="40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>
      <c r="A33" s="8"/>
      <c r="B33" s="38" t="s">
        <v>10</v>
      </c>
      <c r="C33" s="39">
        <f t="shared" si="11"/>
        <v>110650</v>
      </c>
      <c r="D33" s="40">
        <v>30650.0</v>
      </c>
      <c r="E33" s="40">
        <v>80000.0</v>
      </c>
      <c r="F33" s="40"/>
      <c r="G33" s="40"/>
      <c r="H33" s="40"/>
      <c r="I33" s="40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>
      <c r="A34" s="8"/>
      <c r="B34" s="38" t="s">
        <v>11</v>
      </c>
      <c r="C34" s="39">
        <f t="shared" si="11"/>
        <v>37670</v>
      </c>
      <c r="D34" s="40">
        <v>12000.0</v>
      </c>
      <c r="E34" s="40">
        <v>25670.0</v>
      </c>
      <c r="F34" s="40"/>
      <c r="G34" s="40"/>
      <c r="H34" s="40"/>
      <c r="I34" s="40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>
      <c r="A35" s="8"/>
      <c r="B35" s="38" t="s">
        <v>12</v>
      </c>
      <c r="C35" s="41">
        <f t="shared" si="11"/>
        <v>22000</v>
      </c>
      <c r="D35" s="42">
        <v>2000.0</v>
      </c>
      <c r="E35" s="42">
        <v>20000.0</v>
      </c>
      <c r="F35" s="42"/>
      <c r="G35" s="42"/>
      <c r="H35" s="42"/>
      <c r="I35" s="4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>
      <c r="A36" s="2"/>
      <c r="B36" s="2"/>
      <c r="C36" s="33" t="s">
        <v>13</v>
      </c>
      <c r="D36" s="44">
        <f t="shared" ref="D36:I36" si="12">sum(D32:D35)</f>
        <v>83150</v>
      </c>
      <c r="E36" s="44">
        <f t="shared" si="12"/>
        <v>205130</v>
      </c>
      <c r="F36" s="44">
        <f t="shared" si="12"/>
        <v>0</v>
      </c>
      <c r="G36" s="44">
        <f t="shared" si="12"/>
        <v>0</v>
      </c>
      <c r="H36" s="44">
        <f t="shared" si="12"/>
        <v>0</v>
      </c>
      <c r="I36" s="44">
        <f t="shared" si="12"/>
        <v>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6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>
      <c r="A38" s="2"/>
      <c r="B38" s="45"/>
      <c r="C38" s="20" t="s">
        <v>19</v>
      </c>
      <c r="D38" s="21"/>
      <c r="E38" s="21"/>
      <c r="F38" s="21"/>
      <c r="G38" s="21"/>
      <c r="H38" s="21"/>
      <c r="I38" s="2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>
      <c r="A40" s="1"/>
      <c r="B40" s="3" t="s">
        <v>20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5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>
      <c r="B41" s="46"/>
      <c r="C41" s="7" t="s">
        <v>21</v>
      </c>
      <c r="D41" s="7" t="s">
        <v>2</v>
      </c>
      <c r="E41" s="7" t="s">
        <v>3</v>
      </c>
      <c r="F41" s="7" t="s">
        <v>4</v>
      </c>
      <c r="G41" s="7" t="s">
        <v>5</v>
      </c>
      <c r="H41" s="7" t="s">
        <v>6</v>
      </c>
      <c r="I41" s="7" t="s">
        <v>7</v>
      </c>
      <c r="J41" s="47" t="s">
        <v>22</v>
      </c>
      <c r="M41" s="48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>
      <c r="A42" s="8"/>
      <c r="B42" s="49" t="s">
        <v>8</v>
      </c>
      <c r="C42" s="50" t="s">
        <v>23</v>
      </c>
      <c r="D42" s="51">
        <f t="shared" ref="D42:E42" si="13">D19/D32</f>
        <v>0.8831168831</v>
      </c>
      <c r="E42" s="51">
        <f t="shared" si="13"/>
        <v>1.082305563</v>
      </c>
      <c r="F42" s="10"/>
      <c r="G42" s="10"/>
      <c r="H42" s="10"/>
      <c r="I42" s="10"/>
      <c r="J42" s="58" t="s">
        <v>25</v>
      </c>
      <c r="K42" s="59"/>
      <c r="L42" s="59"/>
      <c r="M42" s="60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>
      <c r="A43" s="8"/>
      <c r="B43" s="49" t="s">
        <v>10</v>
      </c>
      <c r="C43" s="50" t="s">
        <v>23</v>
      </c>
      <c r="D43" s="51">
        <f t="shared" ref="D43:E43" si="14">D21/D33</f>
        <v>1.125611746</v>
      </c>
      <c r="E43" s="51">
        <f t="shared" si="14"/>
        <v>0.9375</v>
      </c>
      <c r="F43" s="10"/>
      <c r="G43" s="10"/>
      <c r="H43" s="10"/>
      <c r="I43" s="10"/>
      <c r="J43" s="52" t="s">
        <v>24</v>
      </c>
      <c r="K43" s="53"/>
      <c r="L43" s="53"/>
      <c r="M43" s="5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>
      <c r="A44" s="8"/>
      <c r="B44" s="49" t="s">
        <v>11</v>
      </c>
      <c r="C44" s="55" t="s">
        <v>23</v>
      </c>
      <c r="D44" s="56">
        <f t="shared" ref="D44:E44" si="15">D23/D34</f>
        <v>1.095</v>
      </c>
      <c r="E44" s="56">
        <f t="shared" si="15"/>
        <v>1.023763148</v>
      </c>
      <c r="F44" s="57"/>
      <c r="G44" s="57"/>
      <c r="H44" s="57"/>
      <c r="I44" s="57"/>
      <c r="J44" s="58" t="s">
        <v>25</v>
      </c>
      <c r="K44" s="59"/>
      <c r="L44" s="59"/>
      <c r="M44" s="60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>
      <c r="A45" s="8"/>
      <c r="B45" s="61" t="s">
        <v>26</v>
      </c>
      <c r="C45" s="62" t="s">
        <v>23</v>
      </c>
      <c r="D45" s="63">
        <f t="shared" ref="D45:E45" si="16">D25/D35</f>
        <v>1</v>
      </c>
      <c r="E45" s="63">
        <f t="shared" si="16"/>
        <v>0.95</v>
      </c>
      <c r="F45" s="67"/>
      <c r="G45" s="67"/>
      <c r="H45" s="67"/>
      <c r="I45" s="67"/>
      <c r="J45" s="52" t="s">
        <v>24</v>
      </c>
      <c r="K45" s="53"/>
      <c r="L45" s="53"/>
      <c r="M45" s="54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>
      <c r="A46" s="2"/>
      <c r="B46" s="65" t="s">
        <v>28</v>
      </c>
      <c r="C46" s="66"/>
      <c r="D46" s="67">
        <f t="shared" ref="D46:E46" si="17">(D19+D21+D23+D25)/(D32+D33+D34+D35)</f>
        <v>1.005892965</v>
      </c>
      <c r="E46" s="67">
        <f t="shared" si="17"/>
        <v>1.005606201</v>
      </c>
      <c r="F46" s="67"/>
      <c r="G46" s="67"/>
      <c r="H46" s="67"/>
      <c r="I46" s="67"/>
      <c r="J46" s="68" t="s">
        <v>29</v>
      </c>
      <c r="K46" s="4"/>
      <c r="L46" s="4"/>
      <c r="M46" s="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>
      <c r="A48" s="2"/>
      <c r="B48" s="69" t="s">
        <v>30</v>
      </c>
      <c r="C48" s="4"/>
      <c r="D48" s="4"/>
      <c r="E48" s="4"/>
      <c r="F48" s="66"/>
      <c r="G48" s="67">
        <f>(D26+E26+F26+G26+H26+I26)/(D36+E36+F36+G36+H36+I36)</f>
        <v>1.005688914</v>
      </c>
      <c r="H48" s="64" t="s">
        <v>31</v>
      </c>
      <c r="I48" s="4"/>
      <c r="J48" s="4"/>
      <c r="K48" s="4"/>
      <c r="L48" s="4"/>
      <c r="M48" s="5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>
      <c r="A49" s="2"/>
      <c r="B49" s="2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>
      <c r="A50" s="2"/>
      <c r="B50" s="70"/>
      <c r="C50" s="20" t="s">
        <v>32</v>
      </c>
      <c r="D50" s="21"/>
      <c r="E50" s="21"/>
      <c r="F50" s="21"/>
      <c r="G50" s="21"/>
      <c r="H50" s="21"/>
      <c r="I50" s="21"/>
      <c r="J50" s="21"/>
      <c r="K50" s="21"/>
      <c r="L50" s="21"/>
      <c r="M50" s="2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>
      <c r="A52" s="2"/>
      <c r="B52" s="3" t="s">
        <v>33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5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>
      <c r="A53" s="2"/>
      <c r="B53" s="46"/>
      <c r="C53" s="7" t="s">
        <v>21</v>
      </c>
      <c r="D53" s="7" t="s">
        <v>2</v>
      </c>
      <c r="E53" s="7" t="s">
        <v>3</v>
      </c>
      <c r="F53" s="7" t="s">
        <v>4</v>
      </c>
      <c r="G53" s="7" t="s">
        <v>5</v>
      </c>
      <c r="H53" s="7" t="s">
        <v>6</v>
      </c>
      <c r="I53" s="7" t="s">
        <v>7</v>
      </c>
      <c r="J53" s="71"/>
      <c r="K53" s="72"/>
      <c r="L53" s="72"/>
      <c r="M53" s="73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>
      <c r="A54" s="2"/>
      <c r="B54" s="74" t="s">
        <v>8</v>
      </c>
      <c r="C54" s="50" t="s">
        <v>34</v>
      </c>
      <c r="D54" s="51">
        <f t="shared" ref="D54:E54" si="18">(D4-D19)/D42</f>
        <v>6794.117647</v>
      </c>
      <c r="E54" s="51">
        <f t="shared" si="18"/>
        <v>-5543.72093</v>
      </c>
      <c r="F54" s="10"/>
      <c r="G54" s="10"/>
      <c r="H54" s="10"/>
      <c r="I54" s="10"/>
      <c r="J54" s="75"/>
      <c r="K54" s="53"/>
      <c r="L54" s="53"/>
      <c r="M54" s="54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>
      <c r="A55" s="2"/>
      <c r="B55" s="76" t="s">
        <v>10</v>
      </c>
      <c r="C55" s="77" t="s">
        <v>34</v>
      </c>
      <c r="D55" s="70">
        <f t="shared" ref="D55:E55" si="19">(D6-D21)/D43</f>
        <v>2665.217391</v>
      </c>
      <c r="E55" s="70">
        <f t="shared" si="19"/>
        <v>0</v>
      </c>
      <c r="F55" s="19"/>
      <c r="G55" s="19"/>
      <c r="H55" s="19"/>
      <c r="I55" s="19"/>
      <c r="J55" s="39"/>
      <c r="K55" s="21"/>
      <c r="L55" s="21"/>
      <c r="M55" s="78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>
      <c r="A56" s="2"/>
      <c r="B56" s="76" t="s">
        <v>11</v>
      </c>
      <c r="C56" s="77" t="s">
        <v>34</v>
      </c>
      <c r="D56" s="70">
        <f t="shared" ref="D56:E56" si="20">(D8-D23)/D44</f>
        <v>-1041.09589</v>
      </c>
      <c r="E56" s="70">
        <f t="shared" si="20"/>
        <v>3633.652968</v>
      </c>
      <c r="F56" s="19"/>
      <c r="G56" s="19"/>
      <c r="H56" s="19"/>
      <c r="I56" s="19"/>
      <c r="J56" s="39"/>
      <c r="K56" s="21"/>
      <c r="L56" s="21"/>
      <c r="M56" s="78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>
      <c r="A57" s="2"/>
      <c r="B57" s="79" t="s">
        <v>26</v>
      </c>
      <c r="C57" s="80" t="s">
        <v>34</v>
      </c>
      <c r="D57" s="81">
        <f t="shared" ref="D57:E57" si="21">(D10-D25)/D45</f>
        <v>3000</v>
      </c>
      <c r="E57" s="81">
        <f t="shared" si="21"/>
        <v>-4210.526316</v>
      </c>
      <c r="F57" s="82"/>
      <c r="G57" s="82"/>
      <c r="H57" s="82"/>
      <c r="I57" s="82"/>
      <c r="J57" s="83"/>
      <c r="K57" s="84"/>
      <c r="L57" s="84"/>
      <c r="M57" s="85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>
      <c r="A58" s="2"/>
      <c r="B58" s="86" t="s">
        <v>35</v>
      </c>
      <c r="C58" s="87"/>
      <c r="D58" s="23">
        <f t="shared" ref="D58:E58" si="22">(D12-D26)/D46</f>
        <v>10796.37733</v>
      </c>
      <c r="E58" s="23">
        <f t="shared" si="22"/>
        <v>-6244.989335</v>
      </c>
      <c r="F58" s="23"/>
      <c r="G58" s="23"/>
      <c r="H58" s="23"/>
      <c r="I58" s="23"/>
      <c r="J58" s="88"/>
      <c r="K58" s="89"/>
      <c r="L58" s="89"/>
      <c r="M58" s="8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  <row r="1010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</row>
  </sheetData>
  <mergeCells count="33">
    <mergeCell ref="B2:I2"/>
    <mergeCell ref="B4:B5"/>
    <mergeCell ref="B6:B7"/>
    <mergeCell ref="B8:B9"/>
    <mergeCell ref="B10:B11"/>
    <mergeCell ref="C14:I14"/>
    <mergeCell ref="B16:I16"/>
    <mergeCell ref="B18:B19"/>
    <mergeCell ref="B20:B21"/>
    <mergeCell ref="B22:B23"/>
    <mergeCell ref="B24:B25"/>
    <mergeCell ref="C28:I28"/>
    <mergeCell ref="B30:I30"/>
    <mergeCell ref="C38:I38"/>
    <mergeCell ref="B40:M40"/>
    <mergeCell ref="J41:M41"/>
    <mergeCell ref="J42:M42"/>
    <mergeCell ref="J43:M43"/>
    <mergeCell ref="J44:M44"/>
    <mergeCell ref="J45:M45"/>
    <mergeCell ref="J46:M46"/>
    <mergeCell ref="J55:M55"/>
    <mergeCell ref="J58:M58"/>
    <mergeCell ref="J57:M57"/>
    <mergeCell ref="J56:M56"/>
    <mergeCell ref="B58:C58"/>
    <mergeCell ref="B46:C46"/>
    <mergeCell ref="B48:F48"/>
    <mergeCell ref="H48:M48"/>
    <mergeCell ref="C50:M50"/>
    <mergeCell ref="J53:M53"/>
    <mergeCell ref="J54:M54"/>
    <mergeCell ref="B52:M5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2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1"/>
      <c r="B2" s="3" t="s">
        <v>0</v>
      </c>
      <c r="C2" s="4"/>
      <c r="D2" s="4"/>
      <c r="E2" s="4"/>
      <c r="F2" s="4"/>
      <c r="G2" s="4"/>
      <c r="H2" s="4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2"/>
      <c r="B3" s="6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8"/>
      <c r="B4" s="9" t="s">
        <v>8</v>
      </c>
      <c r="C4" s="10">
        <f>SUM(D4:I4)</f>
        <v>200000</v>
      </c>
      <c r="D4" s="11">
        <v>40000.0</v>
      </c>
      <c r="E4" s="11">
        <v>80000.0</v>
      </c>
      <c r="F4" s="11">
        <v>80000.0</v>
      </c>
      <c r="G4" s="11">
        <v>0.0</v>
      </c>
      <c r="H4" s="11">
        <v>0.0</v>
      </c>
      <c r="I4" s="12">
        <v>0.0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>
      <c r="A5" s="8"/>
      <c r="B5" s="13"/>
      <c r="C5" s="14" t="s">
        <v>9</v>
      </c>
      <c r="D5" s="14">
        <f t="shared" ref="D5:I5" si="1">D4*100/$C$4</f>
        <v>20</v>
      </c>
      <c r="E5" s="14">
        <f t="shared" si="1"/>
        <v>40</v>
      </c>
      <c r="F5" s="14">
        <f t="shared" si="1"/>
        <v>40</v>
      </c>
      <c r="G5" s="14">
        <f t="shared" si="1"/>
        <v>0</v>
      </c>
      <c r="H5" s="14">
        <f t="shared" si="1"/>
        <v>0</v>
      </c>
      <c r="I5" s="15">
        <f t="shared" si="1"/>
        <v>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>
      <c r="A6" s="8"/>
      <c r="B6" s="9" t="s">
        <v>10</v>
      </c>
      <c r="C6" s="10">
        <f>SUM(D6:I6)</f>
        <v>300000</v>
      </c>
      <c r="D6" s="11">
        <v>37500.0</v>
      </c>
      <c r="E6" s="11">
        <v>75000.0</v>
      </c>
      <c r="F6" s="11">
        <v>112500.0</v>
      </c>
      <c r="G6" s="11">
        <v>75000.0</v>
      </c>
      <c r="H6" s="11">
        <v>0.0</v>
      </c>
      <c r="I6" s="12">
        <v>0.0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>
      <c r="A7" s="8"/>
      <c r="B7" s="13"/>
      <c r="C7" s="14" t="s">
        <v>9</v>
      </c>
      <c r="D7" s="14">
        <f t="shared" ref="D7:I7" si="2">D6*100/$C$6</f>
        <v>12.5</v>
      </c>
      <c r="E7" s="14">
        <f t="shared" si="2"/>
        <v>25</v>
      </c>
      <c r="F7" s="14">
        <f t="shared" si="2"/>
        <v>37.5</v>
      </c>
      <c r="G7" s="14">
        <f t="shared" si="2"/>
        <v>25</v>
      </c>
      <c r="H7" s="14">
        <f t="shared" si="2"/>
        <v>0</v>
      </c>
      <c r="I7" s="15">
        <f t="shared" si="2"/>
        <v>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>
      <c r="A8" s="8"/>
      <c r="B8" s="9" t="s">
        <v>11</v>
      </c>
      <c r="C8" s="10">
        <f>SUM(D8:I8)</f>
        <v>146000</v>
      </c>
      <c r="D8" s="11">
        <v>12000.0</v>
      </c>
      <c r="E8" s="11">
        <v>30000.0</v>
      </c>
      <c r="F8" s="11">
        <v>60000.0</v>
      </c>
      <c r="G8" s="11">
        <v>25000.0</v>
      </c>
      <c r="H8" s="11">
        <v>12500.0</v>
      </c>
      <c r="I8" s="12">
        <v>6500.0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>
      <c r="A9" s="8"/>
      <c r="B9" s="13"/>
      <c r="C9" s="14" t="s">
        <v>9</v>
      </c>
      <c r="D9" s="14">
        <f t="shared" ref="D9:I9" si="3">D8*100/$C$8</f>
        <v>8.219178082</v>
      </c>
      <c r="E9" s="14">
        <f t="shared" si="3"/>
        <v>20.54794521</v>
      </c>
      <c r="F9" s="14">
        <f t="shared" si="3"/>
        <v>41.09589041</v>
      </c>
      <c r="G9" s="14">
        <f t="shared" si="3"/>
        <v>17.12328767</v>
      </c>
      <c r="H9" s="14">
        <f t="shared" si="3"/>
        <v>8.561643836</v>
      </c>
      <c r="I9" s="15">
        <f t="shared" si="3"/>
        <v>4.452054795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>
      <c r="A10" s="8"/>
      <c r="B10" s="9" t="s">
        <v>12</v>
      </c>
      <c r="C10" s="10">
        <f>SUM(D10:I10)</f>
        <v>100000</v>
      </c>
      <c r="D10" s="11">
        <v>5000.0</v>
      </c>
      <c r="E10" s="11">
        <v>15000.0</v>
      </c>
      <c r="F10" s="11">
        <v>24500.0</v>
      </c>
      <c r="G10" s="11">
        <v>15500.0</v>
      </c>
      <c r="H10" s="11">
        <v>34600.0</v>
      </c>
      <c r="I10" s="12">
        <v>5400.0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>
      <c r="A11" s="8"/>
      <c r="B11" s="13"/>
      <c r="C11" s="14" t="s">
        <v>9</v>
      </c>
      <c r="D11" s="14">
        <f t="shared" ref="D11:I11" si="4">D10*100/$C$10</f>
        <v>5</v>
      </c>
      <c r="E11" s="14">
        <f t="shared" si="4"/>
        <v>15</v>
      </c>
      <c r="F11" s="14">
        <f t="shared" si="4"/>
        <v>24.5</v>
      </c>
      <c r="G11" s="14">
        <f t="shared" si="4"/>
        <v>15.5</v>
      </c>
      <c r="H11" s="14">
        <f t="shared" si="4"/>
        <v>34.6</v>
      </c>
      <c r="I11" s="15">
        <f t="shared" si="4"/>
        <v>5.4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>
      <c r="A12" s="2"/>
      <c r="B12" s="2"/>
      <c r="C12" s="16" t="s">
        <v>13</v>
      </c>
      <c r="D12" s="17">
        <f t="shared" ref="D12:I12" si="5">D4+D6+D8+D10</f>
        <v>94500</v>
      </c>
      <c r="E12" s="17">
        <f t="shared" si="5"/>
        <v>200000</v>
      </c>
      <c r="F12" s="17">
        <f t="shared" si="5"/>
        <v>277000</v>
      </c>
      <c r="G12" s="17">
        <f t="shared" si="5"/>
        <v>115500</v>
      </c>
      <c r="H12" s="17">
        <f t="shared" si="5"/>
        <v>47100</v>
      </c>
      <c r="I12" s="18">
        <f t="shared" si="5"/>
        <v>11900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7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>
      <c r="A14" s="2"/>
      <c r="B14" s="19"/>
      <c r="C14" s="20" t="s">
        <v>14</v>
      </c>
      <c r="D14" s="21"/>
      <c r="E14" s="21"/>
      <c r="F14" s="21"/>
      <c r="G14" s="21"/>
      <c r="H14" s="21"/>
      <c r="I14" s="2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>
      <c r="A16" s="1"/>
      <c r="B16" s="3" t="s">
        <v>15</v>
      </c>
      <c r="C16" s="4"/>
      <c r="D16" s="4"/>
      <c r="E16" s="4"/>
      <c r="F16" s="4"/>
      <c r="G16" s="4"/>
      <c r="H16" s="4"/>
      <c r="I16" s="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>
      <c r="A17" s="2"/>
      <c r="B17" s="23"/>
      <c r="C17" s="24" t="s">
        <v>1</v>
      </c>
      <c r="D17" s="25" t="s">
        <v>2</v>
      </c>
      <c r="E17" s="25" t="s">
        <v>3</v>
      </c>
      <c r="F17" s="25" t="s">
        <v>4</v>
      </c>
      <c r="G17" s="25" t="s">
        <v>5</v>
      </c>
      <c r="H17" s="25" t="s">
        <v>6</v>
      </c>
      <c r="I17" s="25" t="s">
        <v>7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>
      <c r="A18" s="8"/>
      <c r="B18" s="26" t="s">
        <v>8</v>
      </c>
      <c r="C18" s="20" t="s">
        <v>9</v>
      </c>
      <c r="D18" s="27">
        <v>17.0</v>
      </c>
      <c r="E18" s="27">
        <v>43.0</v>
      </c>
      <c r="F18" s="27">
        <v>38.0</v>
      </c>
      <c r="G18" s="27"/>
      <c r="H18" s="27"/>
      <c r="I18" s="2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>
      <c r="A19" s="8"/>
      <c r="B19" s="28"/>
      <c r="C19" s="20" t="s">
        <v>16</v>
      </c>
      <c r="D19" s="29">
        <f t="shared" ref="D19:I19" si="6">(D18*$C$4)/100</f>
        <v>34000</v>
      </c>
      <c r="E19" s="29">
        <f t="shared" si="6"/>
        <v>86000</v>
      </c>
      <c r="F19" s="29">
        <f t="shared" si="6"/>
        <v>76000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>
      <c r="A20" s="8"/>
      <c r="B20" s="26" t="s">
        <v>10</v>
      </c>
      <c r="C20" s="20" t="s">
        <v>9</v>
      </c>
      <c r="D20" s="30">
        <v>11.5</v>
      </c>
      <c r="E20" s="27">
        <v>25.0</v>
      </c>
      <c r="F20" s="27">
        <v>35.0</v>
      </c>
      <c r="G20" s="27"/>
      <c r="H20" s="27"/>
      <c r="I20" s="2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>
      <c r="A21" s="8"/>
      <c r="B21" s="28"/>
      <c r="C21" s="20" t="s">
        <v>16</v>
      </c>
      <c r="D21" s="29">
        <f t="shared" ref="D21:I21" si="7">(D20*$C$6)/100</f>
        <v>34500</v>
      </c>
      <c r="E21" s="29">
        <f t="shared" si="7"/>
        <v>75000</v>
      </c>
      <c r="F21" s="29">
        <f t="shared" si="7"/>
        <v>105000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>
      <c r="A22" s="8"/>
      <c r="B22" s="26" t="s">
        <v>11</v>
      </c>
      <c r="C22" s="20" t="s">
        <v>9</v>
      </c>
      <c r="D22" s="27">
        <v>9.0</v>
      </c>
      <c r="E22" s="27">
        <v>18.0</v>
      </c>
      <c r="F22" s="27">
        <v>32.0</v>
      </c>
      <c r="G22" s="27"/>
      <c r="H22" s="27"/>
      <c r="I22" s="2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>
      <c r="A23" s="8"/>
      <c r="B23" s="28"/>
      <c r="C23" s="20" t="s">
        <v>16</v>
      </c>
      <c r="D23" s="29">
        <f t="shared" ref="D23:I23" si="8">(D22*$C$8)/100</f>
        <v>13140</v>
      </c>
      <c r="E23" s="29">
        <f t="shared" si="8"/>
        <v>26280</v>
      </c>
      <c r="F23" s="29">
        <f t="shared" si="8"/>
        <v>46720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>
      <c r="A24" s="8"/>
      <c r="B24" s="26" t="s">
        <v>12</v>
      </c>
      <c r="C24" s="20" t="s">
        <v>9</v>
      </c>
      <c r="D24" s="27">
        <v>2.0</v>
      </c>
      <c r="E24" s="27">
        <v>19.0</v>
      </c>
      <c r="F24" s="30">
        <v>14.0</v>
      </c>
      <c r="G24" s="27"/>
      <c r="H24" s="27"/>
      <c r="I24" s="27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>
      <c r="A25" s="8"/>
      <c r="B25" s="28"/>
      <c r="C25" s="31" t="s">
        <v>16</v>
      </c>
      <c r="D25" s="32">
        <f t="shared" ref="D25:I25" si="9">(D24*$C$10)/100</f>
        <v>2000</v>
      </c>
      <c r="E25" s="32">
        <f t="shared" si="9"/>
        <v>19000</v>
      </c>
      <c r="F25" s="32">
        <f t="shared" si="9"/>
        <v>14000</v>
      </c>
      <c r="G25" s="32">
        <f t="shared" si="9"/>
        <v>0</v>
      </c>
      <c r="H25" s="32">
        <f t="shared" si="9"/>
        <v>0</v>
      </c>
      <c r="I25" s="32">
        <f t="shared" si="9"/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>
      <c r="A26" s="1"/>
      <c r="B26" s="1"/>
      <c r="C26" s="33" t="s">
        <v>13</v>
      </c>
      <c r="D26" s="34">
        <f t="shared" ref="D26:I26" si="10">D19+D21+D23+D25</f>
        <v>83640</v>
      </c>
      <c r="E26" s="34">
        <f t="shared" si="10"/>
        <v>206280</v>
      </c>
      <c r="F26" s="34">
        <f t="shared" si="10"/>
        <v>241720</v>
      </c>
      <c r="G26" s="34">
        <f t="shared" si="10"/>
        <v>0</v>
      </c>
      <c r="H26" s="34">
        <f t="shared" si="10"/>
        <v>0</v>
      </c>
      <c r="I26" s="34">
        <f t="shared" si="10"/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7.5" customHeight="1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>
      <c r="A28" s="1"/>
      <c r="B28" s="35"/>
      <c r="C28" s="36" t="s">
        <v>17</v>
      </c>
      <c r="D28" s="21"/>
      <c r="E28" s="21"/>
      <c r="F28" s="21"/>
      <c r="G28" s="21"/>
      <c r="H28" s="21"/>
      <c r="I28" s="2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>
      <c r="A29" s="1"/>
      <c r="B29" s="1"/>
      <c r="C29" s="1"/>
      <c r="D29" s="1"/>
      <c r="E29" s="1"/>
      <c r="F29" s="1"/>
      <c r="G29" s="1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>
      <c r="A30" s="1"/>
      <c r="B30" s="3" t="s">
        <v>18</v>
      </c>
      <c r="C30" s="4"/>
      <c r="D30" s="4"/>
      <c r="E30" s="4"/>
      <c r="F30" s="4"/>
      <c r="G30" s="4"/>
      <c r="H30" s="4"/>
      <c r="I30" s="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>
      <c r="A31" s="2"/>
      <c r="B31" s="23"/>
      <c r="C31" s="24" t="s">
        <v>1</v>
      </c>
      <c r="D31" s="25" t="s">
        <v>2</v>
      </c>
      <c r="E31" s="25" t="s">
        <v>3</v>
      </c>
      <c r="F31" s="25" t="s">
        <v>4</v>
      </c>
      <c r="G31" s="25" t="s">
        <v>5</v>
      </c>
      <c r="H31" s="25" t="s">
        <v>6</v>
      </c>
      <c r="I31" s="25" t="s">
        <v>7</v>
      </c>
      <c r="J31" s="37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>
      <c r="A32" s="8"/>
      <c r="B32" s="38" t="s">
        <v>8</v>
      </c>
      <c r="C32" s="39">
        <f t="shared" ref="C32:C35" si="11">SUM(D32:I32)</f>
        <v>200460</v>
      </c>
      <c r="D32" s="40">
        <v>38500.0</v>
      </c>
      <c r="E32" s="40">
        <v>79460.0</v>
      </c>
      <c r="F32" s="40">
        <v>82500.0</v>
      </c>
      <c r="G32" s="40"/>
      <c r="H32" s="40"/>
      <c r="I32" s="40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>
      <c r="A33" s="8"/>
      <c r="B33" s="38" t="s">
        <v>10</v>
      </c>
      <c r="C33" s="39">
        <f t="shared" si="11"/>
        <v>220150</v>
      </c>
      <c r="D33" s="40">
        <v>30650.0</v>
      </c>
      <c r="E33" s="40">
        <v>80000.0</v>
      </c>
      <c r="F33" s="40">
        <v>109500.0</v>
      </c>
      <c r="G33" s="40"/>
      <c r="H33" s="40"/>
      <c r="I33" s="40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>
      <c r="A34" s="8"/>
      <c r="B34" s="38" t="s">
        <v>11</v>
      </c>
      <c r="C34" s="39">
        <f t="shared" si="11"/>
        <v>99670</v>
      </c>
      <c r="D34" s="40">
        <v>12000.0</v>
      </c>
      <c r="E34" s="40">
        <v>25670.0</v>
      </c>
      <c r="F34" s="40">
        <v>62000.0</v>
      </c>
      <c r="G34" s="40"/>
      <c r="H34" s="40"/>
      <c r="I34" s="40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>
      <c r="A35" s="8"/>
      <c r="B35" s="38" t="s">
        <v>12</v>
      </c>
      <c r="C35" s="41">
        <f t="shared" si="11"/>
        <v>36300</v>
      </c>
      <c r="D35" s="42">
        <v>2000.0</v>
      </c>
      <c r="E35" s="42">
        <v>20000.0</v>
      </c>
      <c r="F35" s="42">
        <v>14300.0</v>
      </c>
      <c r="G35" s="42"/>
      <c r="H35" s="42"/>
      <c r="I35" s="4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>
      <c r="A36" s="2"/>
      <c r="B36" s="2"/>
      <c r="C36" s="33" t="s">
        <v>13</v>
      </c>
      <c r="D36" s="44">
        <f t="shared" ref="D36:I36" si="12">sum(D32:D35)</f>
        <v>83150</v>
      </c>
      <c r="E36" s="44">
        <f t="shared" si="12"/>
        <v>205130</v>
      </c>
      <c r="F36" s="44">
        <f t="shared" si="12"/>
        <v>268300</v>
      </c>
      <c r="G36" s="44">
        <f t="shared" si="12"/>
        <v>0</v>
      </c>
      <c r="H36" s="44">
        <f t="shared" si="12"/>
        <v>0</v>
      </c>
      <c r="I36" s="44">
        <f t="shared" si="12"/>
        <v>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6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>
      <c r="A38" s="2"/>
      <c r="B38" s="45"/>
      <c r="C38" s="20" t="s">
        <v>19</v>
      </c>
      <c r="D38" s="21"/>
      <c r="E38" s="21"/>
      <c r="F38" s="21"/>
      <c r="G38" s="21"/>
      <c r="H38" s="21"/>
      <c r="I38" s="2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>
      <c r="A40" s="1"/>
      <c r="B40" s="3" t="s">
        <v>20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5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>
      <c r="B41" s="46"/>
      <c r="C41" s="7" t="s">
        <v>21</v>
      </c>
      <c r="D41" s="7" t="s">
        <v>2</v>
      </c>
      <c r="E41" s="7" t="s">
        <v>3</v>
      </c>
      <c r="F41" s="7" t="s">
        <v>4</v>
      </c>
      <c r="G41" s="7" t="s">
        <v>5</v>
      </c>
      <c r="H41" s="7" t="s">
        <v>6</v>
      </c>
      <c r="I41" s="7" t="s">
        <v>7</v>
      </c>
      <c r="J41" s="47" t="s">
        <v>22</v>
      </c>
      <c r="M41" s="48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>
      <c r="A42" s="8"/>
      <c r="B42" s="49" t="s">
        <v>8</v>
      </c>
      <c r="C42" s="50" t="s">
        <v>23</v>
      </c>
      <c r="D42" s="51">
        <f t="shared" ref="D42:F42" si="13">D19/D32</f>
        <v>0.8831168831</v>
      </c>
      <c r="E42" s="51">
        <f t="shared" si="13"/>
        <v>1.082305563</v>
      </c>
      <c r="F42" s="51">
        <f t="shared" si="13"/>
        <v>0.9212121212</v>
      </c>
      <c r="G42" s="10"/>
      <c r="H42" s="10"/>
      <c r="I42" s="10"/>
      <c r="J42" s="52" t="s">
        <v>24</v>
      </c>
      <c r="K42" s="53"/>
      <c r="L42" s="53"/>
      <c r="M42" s="5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>
      <c r="A43" s="8"/>
      <c r="B43" s="49" t="s">
        <v>10</v>
      </c>
      <c r="C43" s="50" t="s">
        <v>23</v>
      </c>
      <c r="D43" s="51">
        <f t="shared" ref="D43:F43" si="14">D21/D33</f>
        <v>1.125611746</v>
      </c>
      <c r="E43" s="51">
        <f t="shared" si="14"/>
        <v>0.9375</v>
      </c>
      <c r="F43" s="51">
        <f t="shared" si="14"/>
        <v>0.9589041096</v>
      </c>
      <c r="G43" s="10"/>
      <c r="H43" s="10"/>
      <c r="I43" s="10"/>
      <c r="J43" s="52" t="s">
        <v>24</v>
      </c>
      <c r="K43" s="53"/>
      <c r="L43" s="53"/>
      <c r="M43" s="5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>
      <c r="A44" s="8"/>
      <c r="B44" s="49" t="s">
        <v>11</v>
      </c>
      <c r="C44" s="50" t="s">
        <v>23</v>
      </c>
      <c r="D44" s="51">
        <f t="shared" ref="D44:F44" si="15">D23/D34</f>
        <v>1.095</v>
      </c>
      <c r="E44" s="51">
        <f t="shared" si="15"/>
        <v>1.023763148</v>
      </c>
      <c r="F44" s="51">
        <f t="shared" si="15"/>
        <v>0.7535483871</v>
      </c>
      <c r="G44" s="10"/>
      <c r="H44" s="10"/>
      <c r="I44" s="10"/>
      <c r="J44" s="52" t="s">
        <v>24</v>
      </c>
      <c r="K44" s="53"/>
      <c r="L44" s="53"/>
      <c r="M44" s="54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>
      <c r="A45" s="8"/>
      <c r="B45" s="61" t="s">
        <v>26</v>
      </c>
      <c r="C45" s="50" t="s">
        <v>23</v>
      </c>
      <c r="D45" s="51">
        <f t="shared" ref="D45:F45" si="16">D25/D35</f>
        <v>1</v>
      </c>
      <c r="E45" s="51">
        <f t="shared" si="16"/>
        <v>0.95</v>
      </c>
      <c r="F45" s="51">
        <f t="shared" si="16"/>
        <v>0.979020979</v>
      </c>
      <c r="G45" s="10"/>
      <c r="H45" s="10"/>
      <c r="I45" s="10"/>
      <c r="J45" s="52" t="s">
        <v>24</v>
      </c>
      <c r="K45" s="53"/>
      <c r="L45" s="53"/>
      <c r="M45" s="54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>
      <c r="A46" s="2"/>
      <c r="B46" s="65" t="s">
        <v>28</v>
      </c>
      <c r="C46" s="66"/>
      <c r="D46" s="67">
        <f t="shared" ref="D46:F46" si="17">(D19+D21+D23+D25)/(D32+D33+D34+D35)</f>
        <v>1.005892965</v>
      </c>
      <c r="E46" s="67">
        <f t="shared" si="17"/>
        <v>1.005606201</v>
      </c>
      <c r="F46" s="67">
        <f t="shared" si="17"/>
        <v>0.9009317928</v>
      </c>
      <c r="G46" s="67"/>
      <c r="H46" s="67"/>
      <c r="I46" s="67"/>
      <c r="J46" s="68" t="s">
        <v>36</v>
      </c>
      <c r="K46" s="4"/>
      <c r="L46" s="4"/>
      <c r="M46" s="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>
      <c r="A48" s="2"/>
      <c r="B48" s="69" t="s">
        <v>30</v>
      </c>
      <c r="C48" s="4"/>
      <c r="D48" s="4"/>
      <c r="E48" s="4"/>
      <c r="F48" s="66"/>
      <c r="G48" s="67">
        <f>(D26+E26+F26+G26+H26+I26)/(D36+E36+F36+G36+H36+I36)</f>
        <v>0.9551906285</v>
      </c>
      <c r="H48" s="64" t="s">
        <v>37</v>
      </c>
      <c r="I48" s="4"/>
      <c r="J48" s="4"/>
      <c r="K48" s="4"/>
      <c r="L48" s="4"/>
      <c r="M48" s="5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>
      <c r="A49" s="2"/>
      <c r="B49" s="2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>
      <c r="A50" s="2"/>
      <c r="B50" s="70"/>
      <c r="C50" s="20" t="s">
        <v>32</v>
      </c>
      <c r="D50" s="21"/>
      <c r="E50" s="21"/>
      <c r="F50" s="21"/>
      <c r="G50" s="21"/>
      <c r="H50" s="21"/>
      <c r="I50" s="21"/>
      <c r="J50" s="21"/>
      <c r="K50" s="21"/>
      <c r="L50" s="21"/>
      <c r="M50" s="2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>
      <c r="A52" s="2"/>
      <c r="B52" s="3" t="s">
        <v>33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5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>
      <c r="A53" s="2"/>
      <c r="B53" s="46"/>
      <c r="C53" s="7" t="s">
        <v>21</v>
      </c>
      <c r="D53" s="7" t="s">
        <v>2</v>
      </c>
      <c r="E53" s="7" t="s">
        <v>3</v>
      </c>
      <c r="F53" s="7" t="s">
        <v>4</v>
      </c>
      <c r="G53" s="7" t="s">
        <v>5</v>
      </c>
      <c r="H53" s="7" t="s">
        <v>6</v>
      </c>
      <c r="I53" s="7" t="s">
        <v>7</v>
      </c>
      <c r="J53" s="71"/>
      <c r="K53" s="72"/>
      <c r="L53" s="72"/>
      <c r="M53" s="73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>
      <c r="A54" s="2"/>
      <c r="B54" s="74" t="s">
        <v>8</v>
      </c>
      <c r="C54" s="50" t="s">
        <v>34</v>
      </c>
      <c r="D54" s="51">
        <f t="shared" ref="D54:F54" si="18">(D4-D19)/D42</f>
        <v>6794.117647</v>
      </c>
      <c r="E54" s="51">
        <f t="shared" si="18"/>
        <v>-5543.72093</v>
      </c>
      <c r="F54" s="51">
        <f t="shared" si="18"/>
        <v>4342.105263</v>
      </c>
      <c r="G54" s="10"/>
      <c r="H54" s="10"/>
      <c r="I54" s="10"/>
      <c r="J54" s="75"/>
      <c r="K54" s="53"/>
      <c r="L54" s="53"/>
      <c r="M54" s="54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>
      <c r="A55" s="2"/>
      <c r="B55" s="76" t="s">
        <v>10</v>
      </c>
      <c r="C55" s="77" t="s">
        <v>34</v>
      </c>
      <c r="D55" s="70">
        <f t="shared" ref="D55:F55" si="19">(D6-D21)/D43</f>
        <v>2665.217391</v>
      </c>
      <c r="E55" s="70">
        <f t="shared" si="19"/>
        <v>0</v>
      </c>
      <c r="F55" s="70">
        <f t="shared" si="19"/>
        <v>7821.428571</v>
      </c>
      <c r="G55" s="19"/>
      <c r="H55" s="19"/>
      <c r="I55" s="19"/>
      <c r="J55" s="39"/>
      <c r="K55" s="21"/>
      <c r="L55" s="21"/>
      <c r="M55" s="78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>
      <c r="A56" s="2"/>
      <c r="B56" s="76" t="s">
        <v>11</v>
      </c>
      <c r="C56" s="77" t="s">
        <v>34</v>
      </c>
      <c r="D56" s="70">
        <f t="shared" ref="D56:F56" si="20">(D8-D23)/D44</f>
        <v>-1041.09589</v>
      </c>
      <c r="E56" s="70">
        <f t="shared" si="20"/>
        <v>3633.652968</v>
      </c>
      <c r="F56" s="70">
        <f t="shared" si="20"/>
        <v>17623.28767</v>
      </c>
      <c r="G56" s="19"/>
      <c r="H56" s="19"/>
      <c r="I56" s="19"/>
      <c r="J56" s="39"/>
      <c r="K56" s="21"/>
      <c r="L56" s="21"/>
      <c r="M56" s="78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>
      <c r="A57" s="2"/>
      <c r="B57" s="79" t="s">
        <v>26</v>
      </c>
      <c r="C57" s="80" t="s">
        <v>34</v>
      </c>
      <c r="D57" s="81">
        <f t="shared" ref="D57:F57" si="21">(D10-D25)/D45</f>
        <v>3000</v>
      </c>
      <c r="E57" s="81">
        <f t="shared" si="21"/>
        <v>-4210.526316</v>
      </c>
      <c r="F57" s="81">
        <f t="shared" si="21"/>
        <v>10725</v>
      </c>
      <c r="G57" s="82"/>
      <c r="H57" s="82"/>
      <c r="I57" s="82"/>
      <c r="J57" s="83"/>
      <c r="K57" s="84"/>
      <c r="L57" s="84"/>
      <c r="M57" s="85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>
      <c r="A58" s="2"/>
      <c r="B58" s="86" t="s">
        <v>35</v>
      </c>
      <c r="C58" s="87"/>
      <c r="D58" s="23">
        <f t="shared" ref="D58:F58" si="22">(D12-D26)/D46</f>
        <v>10796.37733</v>
      </c>
      <c r="E58" s="23">
        <f t="shared" si="22"/>
        <v>-6244.989335</v>
      </c>
      <c r="F58" s="23">
        <f t="shared" si="22"/>
        <v>39159.45722</v>
      </c>
      <c r="G58" s="23"/>
      <c r="H58" s="23"/>
      <c r="I58" s="23"/>
      <c r="J58" s="88"/>
      <c r="K58" s="89"/>
      <c r="L58" s="89"/>
      <c r="M58" s="8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</sheetData>
  <mergeCells count="33">
    <mergeCell ref="B2:I2"/>
    <mergeCell ref="B4:B5"/>
    <mergeCell ref="B6:B7"/>
    <mergeCell ref="B8:B9"/>
    <mergeCell ref="B10:B11"/>
    <mergeCell ref="C14:I14"/>
    <mergeCell ref="B16:I16"/>
    <mergeCell ref="B18:B19"/>
    <mergeCell ref="B20:B21"/>
    <mergeCell ref="B22:B23"/>
    <mergeCell ref="B24:B25"/>
    <mergeCell ref="C28:I28"/>
    <mergeCell ref="B30:I30"/>
    <mergeCell ref="C38:I38"/>
    <mergeCell ref="B40:M40"/>
    <mergeCell ref="J41:M41"/>
    <mergeCell ref="J42:M42"/>
    <mergeCell ref="J43:M43"/>
    <mergeCell ref="J44:M44"/>
    <mergeCell ref="J45:M45"/>
    <mergeCell ref="J46:M46"/>
    <mergeCell ref="J55:M55"/>
    <mergeCell ref="J53:M53"/>
    <mergeCell ref="J54:M54"/>
    <mergeCell ref="C50:M50"/>
    <mergeCell ref="B52:M52"/>
    <mergeCell ref="B46:C46"/>
    <mergeCell ref="B48:F48"/>
    <mergeCell ref="H48:M48"/>
    <mergeCell ref="J58:M58"/>
    <mergeCell ref="J57:M57"/>
    <mergeCell ref="J56:M56"/>
    <mergeCell ref="B58:C58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2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1"/>
      <c r="B2" s="3" t="s">
        <v>0</v>
      </c>
      <c r="C2" s="4"/>
      <c r="D2" s="4"/>
      <c r="E2" s="4"/>
      <c r="F2" s="4"/>
      <c r="G2" s="4"/>
      <c r="H2" s="4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2"/>
      <c r="B3" s="6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8"/>
      <c r="B4" s="9" t="s">
        <v>8</v>
      </c>
      <c r="C4" s="10">
        <f>SUM(D4:I4)</f>
        <v>200000</v>
      </c>
      <c r="D4" s="11">
        <v>40000.0</v>
      </c>
      <c r="E4" s="11">
        <v>80000.0</v>
      </c>
      <c r="F4" s="11">
        <v>80000.0</v>
      </c>
      <c r="G4" s="11">
        <v>0.0</v>
      </c>
      <c r="H4" s="11">
        <v>0.0</v>
      </c>
      <c r="I4" s="12">
        <v>0.0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>
      <c r="A5" s="8"/>
      <c r="B5" s="13"/>
      <c r="C5" s="14" t="s">
        <v>9</v>
      </c>
      <c r="D5" s="14">
        <f t="shared" ref="D5:I5" si="1">D4*100/$C$4</f>
        <v>20</v>
      </c>
      <c r="E5" s="14">
        <f t="shared" si="1"/>
        <v>40</v>
      </c>
      <c r="F5" s="14">
        <f t="shared" si="1"/>
        <v>40</v>
      </c>
      <c r="G5" s="14">
        <f t="shared" si="1"/>
        <v>0</v>
      </c>
      <c r="H5" s="14">
        <f t="shared" si="1"/>
        <v>0</v>
      </c>
      <c r="I5" s="15">
        <f t="shared" si="1"/>
        <v>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>
      <c r="A6" s="8"/>
      <c r="B6" s="9" t="s">
        <v>10</v>
      </c>
      <c r="C6" s="10">
        <f>SUM(D6:I6)</f>
        <v>300000</v>
      </c>
      <c r="D6" s="11">
        <v>37500.0</v>
      </c>
      <c r="E6" s="11">
        <v>75000.0</v>
      </c>
      <c r="F6" s="11">
        <v>112500.0</v>
      </c>
      <c r="G6" s="11">
        <v>75000.0</v>
      </c>
      <c r="H6" s="11">
        <v>0.0</v>
      </c>
      <c r="I6" s="12">
        <v>0.0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>
      <c r="A7" s="8"/>
      <c r="B7" s="13"/>
      <c r="C7" s="14" t="s">
        <v>9</v>
      </c>
      <c r="D7" s="14">
        <f t="shared" ref="D7:I7" si="2">D6*100/$C$6</f>
        <v>12.5</v>
      </c>
      <c r="E7" s="14">
        <f t="shared" si="2"/>
        <v>25</v>
      </c>
      <c r="F7" s="14">
        <f t="shared" si="2"/>
        <v>37.5</v>
      </c>
      <c r="G7" s="14">
        <f t="shared" si="2"/>
        <v>25</v>
      </c>
      <c r="H7" s="14">
        <f t="shared" si="2"/>
        <v>0</v>
      </c>
      <c r="I7" s="15">
        <f t="shared" si="2"/>
        <v>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>
      <c r="A8" s="8"/>
      <c r="B8" s="9" t="s">
        <v>11</v>
      </c>
      <c r="C8" s="10">
        <f>SUM(D8:I8)</f>
        <v>146000</v>
      </c>
      <c r="D8" s="11">
        <v>12000.0</v>
      </c>
      <c r="E8" s="11">
        <v>30000.0</v>
      </c>
      <c r="F8" s="11">
        <v>60000.0</v>
      </c>
      <c r="G8" s="11">
        <v>25000.0</v>
      </c>
      <c r="H8" s="11">
        <v>12500.0</v>
      </c>
      <c r="I8" s="12">
        <v>6500.0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>
      <c r="A9" s="8"/>
      <c r="B9" s="13"/>
      <c r="C9" s="14" t="s">
        <v>9</v>
      </c>
      <c r="D9" s="14">
        <f t="shared" ref="D9:I9" si="3">D8*100/$C$8</f>
        <v>8.219178082</v>
      </c>
      <c r="E9" s="14">
        <f t="shared" si="3"/>
        <v>20.54794521</v>
      </c>
      <c r="F9" s="14">
        <f t="shared" si="3"/>
        <v>41.09589041</v>
      </c>
      <c r="G9" s="14">
        <f t="shared" si="3"/>
        <v>17.12328767</v>
      </c>
      <c r="H9" s="14">
        <f t="shared" si="3"/>
        <v>8.561643836</v>
      </c>
      <c r="I9" s="15">
        <f t="shared" si="3"/>
        <v>4.452054795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>
      <c r="A10" s="8"/>
      <c r="B10" s="9" t="s">
        <v>12</v>
      </c>
      <c r="C10" s="10">
        <f>SUM(D10:I10)</f>
        <v>100000</v>
      </c>
      <c r="D10" s="11">
        <v>5000.0</v>
      </c>
      <c r="E10" s="11">
        <v>15000.0</v>
      </c>
      <c r="F10" s="11">
        <v>24500.0</v>
      </c>
      <c r="G10" s="11">
        <v>15500.0</v>
      </c>
      <c r="H10" s="11">
        <v>34600.0</v>
      </c>
      <c r="I10" s="12">
        <v>5400.0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>
      <c r="A11" s="8"/>
      <c r="B11" s="13"/>
      <c r="C11" s="14" t="s">
        <v>9</v>
      </c>
      <c r="D11" s="14">
        <f t="shared" ref="D11:I11" si="4">D10*100/$C$10</f>
        <v>5</v>
      </c>
      <c r="E11" s="14">
        <f t="shared" si="4"/>
        <v>15</v>
      </c>
      <c r="F11" s="14">
        <f t="shared" si="4"/>
        <v>24.5</v>
      </c>
      <c r="G11" s="14">
        <f t="shared" si="4"/>
        <v>15.5</v>
      </c>
      <c r="H11" s="14">
        <f t="shared" si="4"/>
        <v>34.6</v>
      </c>
      <c r="I11" s="15">
        <f t="shared" si="4"/>
        <v>5.4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>
      <c r="A12" s="2"/>
      <c r="B12" s="2"/>
      <c r="C12" s="16" t="s">
        <v>13</v>
      </c>
      <c r="D12" s="17">
        <f t="shared" ref="D12:I12" si="5">D4+D6+D8+D10</f>
        <v>94500</v>
      </c>
      <c r="E12" s="17">
        <f t="shared" si="5"/>
        <v>200000</v>
      </c>
      <c r="F12" s="17">
        <f t="shared" si="5"/>
        <v>277000</v>
      </c>
      <c r="G12" s="17">
        <f t="shared" si="5"/>
        <v>115500</v>
      </c>
      <c r="H12" s="17">
        <f t="shared" si="5"/>
        <v>47100</v>
      </c>
      <c r="I12" s="18">
        <f t="shared" si="5"/>
        <v>11900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7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>
      <c r="A14" s="2"/>
      <c r="B14" s="19"/>
      <c r="C14" s="20" t="s">
        <v>14</v>
      </c>
      <c r="D14" s="21"/>
      <c r="E14" s="21"/>
      <c r="F14" s="21"/>
      <c r="G14" s="21"/>
      <c r="H14" s="21"/>
      <c r="I14" s="2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>
      <c r="A16" s="1"/>
      <c r="B16" s="3" t="s">
        <v>15</v>
      </c>
      <c r="C16" s="4"/>
      <c r="D16" s="4"/>
      <c r="E16" s="4"/>
      <c r="F16" s="4"/>
      <c r="G16" s="4"/>
      <c r="H16" s="4"/>
      <c r="I16" s="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>
      <c r="A17" s="2"/>
      <c r="B17" s="23"/>
      <c r="C17" s="24" t="s">
        <v>1</v>
      </c>
      <c r="D17" s="25" t="s">
        <v>2</v>
      </c>
      <c r="E17" s="25" t="s">
        <v>3</v>
      </c>
      <c r="F17" s="25" t="s">
        <v>4</v>
      </c>
      <c r="G17" s="25" t="s">
        <v>5</v>
      </c>
      <c r="H17" s="25" t="s">
        <v>6</v>
      </c>
      <c r="I17" s="25" t="s">
        <v>7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>
      <c r="A18" s="8"/>
      <c r="B18" s="26" t="s">
        <v>8</v>
      </c>
      <c r="C18" s="20" t="s">
        <v>9</v>
      </c>
      <c r="D18" s="27">
        <v>17.0</v>
      </c>
      <c r="E18" s="27">
        <v>43.0</v>
      </c>
      <c r="F18" s="27">
        <v>38.0</v>
      </c>
      <c r="G18" s="27">
        <v>2.0</v>
      </c>
      <c r="H18" s="27"/>
      <c r="I18" s="2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>
      <c r="A19" s="8"/>
      <c r="B19" s="28"/>
      <c r="C19" s="20" t="s">
        <v>16</v>
      </c>
      <c r="D19" s="29">
        <f t="shared" ref="D19:I19" si="6">(D18*$C$4)/100</f>
        <v>34000</v>
      </c>
      <c r="E19" s="29">
        <f t="shared" si="6"/>
        <v>86000</v>
      </c>
      <c r="F19" s="29">
        <f t="shared" si="6"/>
        <v>76000</v>
      </c>
      <c r="G19" s="29">
        <f t="shared" si="6"/>
        <v>4000</v>
      </c>
      <c r="H19" s="29">
        <f t="shared" si="6"/>
        <v>0</v>
      </c>
      <c r="I19" s="29">
        <f t="shared" si="6"/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>
      <c r="A20" s="8"/>
      <c r="B20" s="26" t="s">
        <v>10</v>
      </c>
      <c r="C20" s="20" t="s">
        <v>9</v>
      </c>
      <c r="D20" s="30">
        <v>11.5</v>
      </c>
      <c r="E20" s="27">
        <v>25.0</v>
      </c>
      <c r="F20" s="27">
        <v>35.0</v>
      </c>
      <c r="G20" s="30">
        <v>28.5</v>
      </c>
      <c r="H20" s="27"/>
      <c r="I20" s="2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>
      <c r="A21" s="8"/>
      <c r="B21" s="28"/>
      <c r="C21" s="20" t="s">
        <v>16</v>
      </c>
      <c r="D21" s="29">
        <f t="shared" ref="D21:I21" si="7">(D20*$C$6)/100</f>
        <v>34500</v>
      </c>
      <c r="E21" s="29">
        <f t="shared" si="7"/>
        <v>75000</v>
      </c>
      <c r="F21" s="29">
        <f t="shared" si="7"/>
        <v>105000</v>
      </c>
      <c r="G21" s="29">
        <f t="shared" si="7"/>
        <v>85500</v>
      </c>
      <c r="H21" s="29">
        <f t="shared" si="7"/>
        <v>0</v>
      </c>
      <c r="I21" s="29">
        <f t="shared" si="7"/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>
      <c r="A22" s="8"/>
      <c r="B22" s="26" t="s">
        <v>11</v>
      </c>
      <c r="C22" s="20" t="s">
        <v>9</v>
      </c>
      <c r="D22" s="27">
        <v>9.0</v>
      </c>
      <c r="E22" s="27">
        <v>18.0</v>
      </c>
      <c r="F22" s="27">
        <v>32.0</v>
      </c>
      <c r="G22" s="27">
        <v>20.0</v>
      </c>
      <c r="H22" s="27"/>
      <c r="I22" s="2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>
      <c r="A23" s="8"/>
      <c r="B23" s="28"/>
      <c r="C23" s="20" t="s">
        <v>16</v>
      </c>
      <c r="D23" s="29">
        <f t="shared" ref="D23:I23" si="8">(D22*$C$8)/100</f>
        <v>13140</v>
      </c>
      <c r="E23" s="29">
        <f t="shared" si="8"/>
        <v>26280</v>
      </c>
      <c r="F23" s="29">
        <f t="shared" si="8"/>
        <v>46720</v>
      </c>
      <c r="G23" s="29">
        <f t="shared" si="8"/>
        <v>29200</v>
      </c>
      <c r="H23" s="29">
        <f t="shared" si="8"/>
        <v>0</v>
      </c>
      <c r="I23" s="29">
        <f t="shared" si="8"/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>
      <c r="A24" s="8"/>
      <c r="B24" s="26" t="s">
        <v>12</v>
      </c>
      <c r="C24" s="20" t="s">
        <v>9</v>
      </c>
      <c r="D24" s="27">
        <v>2.0</v>
      </c>
      <c r="E24" s="27">
        <v>19.0</v>
      </c>
      <c r="F24" s="27">
        <v>14.0</v>
      </c>
      <c r="G24" s="27">
        <v>20.0</v>
      </c>
      <c r="H24" s="27"/>
      <c r="I24" s="27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>
      <c r="A25" s="8"/>
      <c r="B25" s="28"/>
      <c r="C25" s="31" t="s">
        <v>16</v>
      </c>
      <c r="D25" s="32">
        <f t="shared" ref="D25:I25" si="9">(D24*$C$10)/100</f>
        <v>2000</v>
      </c>
      <c r="E25" s="32">
        <f t="shared" si="9"/>
        <v>19000</v>
      </c>
      <c r="F25" s="32">
        <f t="shared" si="9"/>
        <v>14000</v>
      </c>
      <c r="G25" s="32">
        <f t="shared" si="9"/>
        <v>20000</v>
      </c>
      <c r="H25" s="32">
        <f t="shared" si="9"/>
        <v>0</v>
      </c>
      <c r="I25" s="32">
        <f t="shared" si="9"/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>
      <c r="A26" s="1"/>
      <c r="B26" s="1"/>
      <c r="C26" s="33" t="s">
        <v>13</v>
      </c>
      <c r="D26" s="34">
        <f t="shared" ref="D26:I26" si="10">D19+D21+D23+D25</f>
        <v>83640</v>
      </c>
      <c r="E26" s="34">
        <f t="shared" si="10"/>
        <v>206280</v>
      </c>
      <c r="F26" s="34">
        <f t="shared" si="10"/>
        <v>241720</v>
      </c>
      <c r="G26" s="34">
        <f t="shared" si="10"/>
        <v>138700</v>
      </c>
      <c r="H26" s="34">
        <f t="shared" si="10"/>
        <v>0</v>
      </c>
      <c r="I26" s="34">
        <f t="shared" si="10"/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7.5" customHeight="1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>
      <c r="A28" s="1"/>
      <c r="B28" s="35"/>
      <c r="C28" s="36" t="s">
        <v>17</v>
      </c>
      <c r="D28" s="21"/>
      <c r="E28" s="21"/>
      <c r="F28" s="21"/>
      <c r="G28" s="21"/>
      <c r="H28" s="21"/>
      <c r="I28" s="2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>
      <c r="A29" s="1"/>
      <c r="B29" s="1"/>
      <c r="C29" s="1"/>
      <c r="D29" s="1"/>
      <c r="E29" s="1"/>
      <c r="F29" s="1"/>
      <c r="G29" s="1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>
      <c r="A30" s="1"/>
      <c r="B30" s="3" t="s">
        <v>18</v>
      </c>
      <c r="C30" s="4"/>
      <c r="D30" s="4"/>
      <c r="E30" s="4"/>
      <c r="F30" s="4"/>
      <c r="G30" s="4"/>
      <c r="H30" s="4"/>
      <c r="I30" s="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>
      <c r="A31" s="2"/>
      <c r="B31" s="23"/>
      <c r="C31" s="24" t="s">
        <v>1</v>
      </c>
      <c r="D31" s="25" t="s">
        <v>2</v>
      </c>
      <c r="E31" s="25" t="s">
        <v>3</v>
      </c>
      <c r="F31" s="25" t="s">
        <v>4</v>
      </c>
      <c r="G31" s="25" t="s">
        <v>5</v>
      </c>
      <c r="H31" s="25" t="s">
        <v>6</v>
      </c>
      <c r="I31" s="25" t="s">
        <v>7</v>
      </c>
      <c r="J31" s="37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>
      <c r="A32" s="8"/>
      <c r="B32" s="38" t="s">
        <v>8</v>
      </c>
      <c r="C32" s="39">
        <f t="shared" ref="C32:C35" si="11">SUM(D32:I32)</f>
        <v>201910</v>
      </c>
      <c r="D32" s="40">
        <v>38500.0</v>
      </c>
      <c r="E32" s="40">
        <v>79460.0</v>
      </c>
      <c r="F32" s="40">
        <v>82500.0</v>
      </c>
      <c r="G32" s="40">
        <v>1450.0</v>
      </c>
      <c r="H32" s="40"/>
      <c r="I32" s="40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>
      <c r="A33" s="8"/>
      <c r="B33" s="38" t="s">
        <v>10</v>
      </c>
      <c r="C33" s="39">
        <f t="shared" si="11"/>
        <v>289650</v>
      </c>
      <c r="D33" s="40">
        <v>30650.0</v>
      </c>
      <c r="E33" s="40">
        <v>80000.0</v>
      </c>
      <c r="F33" s="40">
        <v>109500.0</v>
      </c>
      <c r="G33" s="40">
        <v>69500.0</v>
      </c>
      <c r="H33" s="40"/>
      <c r="I33" s="40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>
      <c r="A34" s="8"/>
      <c r="B34" s="38" t="s">
        <v>11</v>
      </c>
      <c r="C34" s="39">
        <f t="shared" si="11"/>
        <v>111870</v>
      </c>
      <c r="D34" s="40">
        <v>12000.0</v>
      </c>
      <c r="E34" s="40">
        <v>25670.0</v>
      </c>
      <c r="F34" s="40">
        <v>62000.0</v>
      </c>
      <c r="G34" s="40">
        <v>12200.0</v>
      </c>
      <c r="H34" s="40"/>
      <c r="I34" s="40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>
      <c r="A35" s="8"/>
      <c r="B35" s="38" t="s">
        <v>12</v>
      </c>
      <c r="C35" s="41">
        <f t="shared" si="11"/>
        <v>45200</v>
      </c>
      <c r="D35" s="42">
        <v>2000.0</v>
      </c>
      <c r="E35" s="42">
        <v>20000.0</v>
      </c>
      <c r="F35" s="42">
        <v>14300.0</v>
      </c>
      <c r="G35" s="42">
        <v>8900.0</v>
      </c>
      <c r="H35" s="42"/>
      <c r="I35" s="4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>
      <c r="A36" s="2"/>
      <c r="B36" s="2"/>
      <c r="C36" s="33" t="s">
        <v>13</v>
      </c>
      <c r="D36" s="44">
        <f t="shared" ref="D36:I36" si="12">sum(D32:D35)</f>
        <v>83150</v>
      </c>
      <c r="E36" s="44">
        <f t="shared" si="12"/>
        <v>205130</v>
      </c>
      <c r="F36" s="44">
        <f t="shared" si="12"/>
        <v>268300</v>
      </c>
      <c r="G36" s="44">
        <f t="shared" si="12"/>
        <v>92050</v>
      </c>
      <c r="H36" s="44">
        <f t="shared" si="12"/>
        <v>0</v>
      </c>
      <c r="I36" s="44">
        <f t="shared" si="12"/>
        <v>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6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>
      <c r="A38" s="2"/>
      <c r="B38" s="45"/>
      <c r="C38" s="20" t="s">
        <v>19</v>
      </c>
      <c r="D38" s="21"/>
      <c r="E38" s="21"/>
      <c r="F38" s="21"/>
      <c r="G38" s="21"/>
      <c r="H38" s="21"/>
      <c r="I38" s="2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>
      <c r="A40" s="1"/>
      <c r="B40" s="3" t="s">
        <v>20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5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>
      <c r="B41" s="46"/>
      <c r="C41" s="7" t="s">
        <v>21</v>
      </c>
      <c r="D41" s="7" t="s">
        <v>2</v>
      </c>
      <c r="E41" s="7" t="s">
        <v>3</v>
      </c>
      <c r="F41" s="7" t="s">
        <v>4</v>
      </c>
      <c r="G41" s="7" t="s">
        <v>5</v>
      </c>
      <c r="H41" s="7" t="s">
        <v>6</v>
      </c>
      <c r="I41" s="7" t="s">
        <v>7</v>
      </c>
      <c r="J41" s="47" t="s">
        <v>22</v>
      </c>
      <c r="M41" s="48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>
      <c r="A42" s="8"/>
      <c r="B42" s="49" t="s">
        <v>8</v>
      </c>
      <c r="C42" s="50" t="s">
        <v>23</v>
      </c>
      <c r="D42" s="51">
        <f t="shared" ref="D42:G42" si="13">D19/D32</f>
        <v>0.8831168831</v>
      </c>
      <c r="E42" s="51">
        <f t="shared" si="13"/>
        <v>1.082305563</v>
      </c>
      <c r="F42" s="51">
        <f t="shared" si="13"/>
        <v>0.9212121212</v>
      </c>
      <c r="G42" s="51">
        <f t="shared" si="13"/>
        <v>2.75862069</v>
      </c>
      <c r="H42" s="10"/>
      <c r="I42" s="10"/>
      <c r="J42" s="58" t="s">
        <v>25</v>
      </c>
      <c r="K42" s="59"/>
      <c r="L42" s="59"/>
      <c r="M42" s="60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>
      <c r="A43" s="8"/>
      <c r="B43" s="49" t="s">
        <v>10</v>
      </c>
      <c r="C43" s="50" t="s">
        <v>23</v>
      </c>
      <c r="D43" s="51">
        <f t="shared" ref="D43:G43" si="14">D21/D33</f>
        <v>1.125611746</v>
      </c>
      <c r="E43" s="51">
        <f t="shared" si="14"/>
        <v>0.9375</v>
      </c>
      <c r="F43" s="51">
        <f t="shared" si="14"/>
        <v>0.9589041096</v>
      </c>
      <c r="G43" s="51">
        <f t="shared" si="14"/>
        <v>1.230215827</v>
      </c>
      <c r="H43" s="10"/>
      <c r="I43" s="10"/>
      <c r="J43" s="58" t="s">
        <v>25</v>
      </c>
      <c r="K43" s="59"/>
      <c r="L43" s="59"/>
      <c r="M43" s="60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>
      <c r="A44" s="8"/>
      <c r="B44" s="49" t="s">
        <v>11</v>
      </c>
      <c r="C44" s="55" t="s">
        <v>23</v>
      </c>
      <c r="D44" s="56">
        <f t="shared" ref="D44:G44" si="15">D23/D34</f>
        <v>1.095</v>
      </c>
      <c r="E44" s="56">
        <f t="shared" si="15"/>
        <v>1.023763148</v>
      </c>
      <c r="F44" s="56">
        <f t="shared" si="15"/>
        <v>0.7535483871</v>
      </c>
      <c r="G44" s="56">
        <f t="shared" si="15"/>
        <v>2.393442623</v>
      </c>
      <c r="H44" s="57"/>
      <c r="I44" s="57"/>
      <c r="J44" s="58" t="s">
        <v>25</v>
      </c>
      <c r="K44" s="59"/>
      <c r="L44" s="59"/>
      <c r="M44" s="60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>
      <c r="A45" s="8"/>
      <c r="B45" s="61" t="s">
        <v>26</v>
      </c>
      <c r="C45" s="62" t="s">
        <v>23</v>
      </c>
      <c r="D45" s="63">
        <f t="shared" ref="D45:G45" si="16">D25/D35</f>
        <v>1</v>
      </c>
      <c r="E45" s="63">
        <f t="shared" si="16"/>
        <v>0.95</v>
      </c>
      <c r="F45" s="63">
        <f t="shared" si="16"/>
        <v>0.979020979</v>
      </c>
      <c r="G45" s="63">
        <f t="shared" si="16"/>
        <v>2.247191011</v>
      </c>
      <c r="H45" s="67"/>
      <c r="I45" s="67"/>
      <c r="J45" s="58" t="s">
        <v>25</v>
      </c>
      <c r="K45" s="59"/>
      <c r="L45" s="59"/>
      <c r="M45" s="60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>
      <c r="A46" s="2"/>
      <c r="B46" s="65" t="s">
        <v>28</v>
      </c>
      <c r="C46" s="66"/>
      <c r="D46" s="67">
        <f t="shared" ref="D46:G46" si="17">(D19+D21+D23+D25)/(D32+D33+D34+D35)</f>
        <v>1.005892965</v>
      </c>
      <c r="E46" s="67">
        <f t="shared" si="17"/>
        <v>1.005606201</v>
      </c>
      <c r="F46" s="67">
        <f t="shared" si="17"/>
        <v>0.9009317928</v>
      </c>
      <c r="G46" s="67">
        <f t="shared" si="17"/>
        <v>1.506789788</v>
      </c>
      <c r="H46" s="67"/>
      <c r="I46" s="67"/>
      <c r="J46" s="68" t="s">
        <v>29</v>
      </c>
      <c r="K46" s="4"/>
      <c r="L46" s="4"/>
      <c r="M46" s="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>
      <c r="A48" s="2"/>
      <c r="B48" s="69" t="s">
        <v>30</v>
      </c>
      <c r="C48" s="4"/>
      <c r="D48" s="4"/>
      <c r="E48" s="4"/>
      <c r="F48" s="66"/>
      <c r="G48" s="67">
        <f>(D26+E26+F26+G26+H26+I26)/(D36+E36+F36+G36+H36+I36)</f>
        <v>1.033470546</v>
      </c>
      <c r="H48" s="64" t="s">
        <v>31</v>
      </c>
      <c r="I48" s="4"/>
      <c r="J48" s="4"/>
      <c r="K48" s="4"/>
      <c r="L48" s="4"/>
      <c r="M48" s="5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>
      <c r="A49" s="2"/>
      <c r="B49" s="2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>
      <c r="A50" s="2"/>
      <c r="B50" s="70"/>
      <c r="C50" s="20" t="s">
        <v>32</v>
      </c>
      <c r="D50" s="21"/>
      <c r="E50" s="21"/>
      <c r="F50" s="21"/>
      <c r="G50" s="21"/>
      <c r="H50" s="21"/>
      <c r="I50" s="21"/>
      <c r="J50" s="21"/>
      <c r="K50" s="21"/>
      <c r="L50" s="21"/>
      <c r="M50" s="2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>
      <c r="A52" s="2"/>
      <c r="B52" s="3" t="s">
        <v>33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5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>
      <c r="A53" s="2"/>
      <c r="B53" s="46"/>
      <c r="C53" s="7" t="s">
        <v>21</v>
      </c>
      <c r="D53" s="7" t="s">
        <v>2</v>
      </c>
      <c r="E53" s="7" t="s">
        <v>3</v>
      </c>
      <c r="F53" s="7" t="s">
        <v>4</v>
      </c>
      <c r="G53" s="7" t="s">
        <v>5</v>
      </c>
      <c r="H53" s="7" t="s">
        <v>6</v>
      </c>
      <c r="I53" s="7" t="s">
        <v>7</v>
      </c>
      <c r="J53" s="71"/>
      <c r="K53" s="72"/>
      <c r="L53" s="72"/>
      <c r="M53" s="73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>
      <c r="A54" s="2"/>
      <c r="B54" s="74" t="s">
        <v>8</v>
      </c>
      <c r="C54" s="50" t="s">
        <v>34</v>
      </c>
      <c r="D54" s="51">
        <f t="shared" ref="D54:G54" si="18">(D4-D19)/D42</f>
        <v>6794.117647</v>
      </c>
      <c r="E54" s="51">
        <f t="shared" si="18"/>
        <v>-5543.72093</v>
      </c>
      <c r="F54" s="51">
        <f t="shared" si="18"/>
        <v>4342.105263</v>
      </c>
      <c r="G54" s="51">
        <f t="shared" si="18"/>
        <v>-1450</v>
      </c>
      <c r="H54" s="10"/>
      <c r="I54" s="10"/>
      <c r="J54" s="75"/>
      <c r="K54" s="53"/>
      <c r="L54" s="53"/>
      <c r="M54" s="54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>
      <c r="A55" s="2"/>
      <c r="B55" s="76" t="s">
        <v>10</v>
      </c>
      <c r="C55" s="77" t="s">
        <v>34</v>
      </c>
      <c r="D55" s="70">
        <f t="shared" ref="D55:G55" si="19">(D6-D21)/D43</f>
        <v>2665.217391</v>
      </c>
      <c r="E55" s="70">
        <f t="shared" si="19"/>
        <v>0</v>
      </c>
      <c r="F55" s="70">
        <f t="shared" si="19"/>
        <v>7821.428571</v>
      </c>
      <c r="G55" s="70">
        <f t="shared" si="19"/>
        <v>-8535.087719</v>
      </c>
      <c r="H55" s="19"/>
      <c r="I55" s="19"/>
      <c r="J55" s="39"/>
      <c r="K55" s="21"/>
      <c r="L55" s="21"/>
      <c r="M55" s="78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>
      <c r="A56" s="2"/>
      <c r="B56" s="76" t="s">
        <v>11</v>
      </c>
      <c r="C56" s="77" t="s">
        <v>34</v>
      </c>
      <c r="D56" s="70">
        <f t="shared" ref="D56:G56" si="20">(D8-D23)/D44</f>
        <v>-1041.09589</v>
      </c>
      <c r="E56" s="70">
        <f t="shared" si="20"/>
        <v>3633.652968</v>
      </c>
      <c r="F56" s="70">
        <f t="shared" si="20"/>
        <v>17623.28767</v>
      </c>
      <c r="G56" s="70">
        <f t="shared" si="20"/>
        <v>-1754.794521</v>
      </c>
      <c r="H56" s="19"/>
      <c r="I56" s="19"/>
      <c r="J56" s="39"/>
      <c r="K56" s="21"/>
      <c r="L56" s="21"/>
      <c r="M56" s="78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>
      <c r="A57" s="2"/>
      <c r="B57" s="79" t="s">
        <v>26</v>
      </c>
      <c r="C57" s="80" t="s">
        <v>34</v>
      </c>
      <c r="D57" s="81">
        <f t="shared" ref="D57:G57" si="21">(D10-D25)/D45</f>
        <v>3000</v>
      </c>
      <c r="E57" s="81">
        <f t="shared" si="21"/>
        <v>-4210.526316</v>
      </c>
      <c r="F57" s="81">
        <f t="shared" si="21"/>
        <v>10725</v>
      </c>
      <c r="G57" s="81">
        <f t="shared" si="21"/>
        <v>-2002.5</v>
      </c>
      <c r="H57" s="82"/>
      <c r="I57" s="82"/>
      <c r="J57" s="83"/>
      <c r="K57" s="84"/>
      <c r="L57" s="84"/>
      <c r="M57" s="85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>
      <c r="A58" s="2"/>
      <c r="B58" s="86" t="s">
        <v>35</v>
      </c>
      <c r="C58" s="87"/>
      <c r="D58" s="23">
        <f t="shared" ref="D58:G58" si="22">(D12-D26)/D46</f>
        <v>10796.37733</v>
      </c>
      <c r="E58" s="23">
        <f t="shared" si="22"/>
        <v>-6244.989335</v>
      </c>
      <c r="F58" s="23">
        <f t="shared" si="22"/>
        <v>39159.45722</v>
      </c>
      <c r="G58" s="23">
        <f t="shared" si="22"/>
        <v>-15396.97188</v>
      </c>
      <c r="H58" s="23"/>
      <c r="I58" s="23"/>
      <c r="J58" s="88"/>
      <c r="K58" s="89"/>
      <c r="L58" s="89"/>
      <c r="M58" s="8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  <row r="1010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</row>
  </sheetData>
  <mergeCells count="33">
    <mergeCell ref="B2:I2"/>
    <mergeCell ref="B4:B5"/>
    <mergeCell ref="B6:B7"/>
    <mergeCell ref="B8:B9"/>
    <mergeCell ref="B10:B11"/>
    <mergeCell ref="C14:I14"/>
    <mergeCell ref="B16:I16"/>
    <mergeCell ref="B18:B19"/>
    <mergeCell ref="B20:B21"/>
    <mergeCell ref="B22:B23"/>
    <mergeCell ref="B24:B25"/>
    <mergeCell ref="C28:I28"/>
    <mergeCell ref="B30:I30"/>
    <mergeCell ref="C38:I38"/>
    <mergeCell ref="B40:M40"/>
    <mergeCell ref="J41:M41"/>
    <mergeCell ref="J42:M42"/>
    <mergeCell ref="J43:M43"/>
    <mergeCell ref="J44:M44"/>
    <mergeCell ref="J45:M45"/>
    <mergeCell ref="J46:M46"/>
    <mergeCell ref="J58:M58"/>
    <mergeCell ref="J57:M57"/>
    <mergeCell ref="J55:M55"/>
    <mergeCell ref="J56:M56"/>
    <mergeCell ref="B46:C46"/>
    <mergeCell ref="B48:F48"/>
    <mergeCell ref="H48:M48"/>
    <mergeCell ref="C50:M50"/>
    <mergeCell ref="J53:M53"/>
    <mergeCell ref="J54:M54"/>
    <mergeCell ref="B58:C58"/>
    <mergeCell ref="B52:M52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2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1"/>
      <c r="B2" s="3" t="s">
        <v>0</v>
      </c>
      <c r="C2" s="4"/>
      <c r="D2" s="4"/>
      <c r="E2" s="4"/>
      <c r="F2" s="4"/>
      <c r="G2" s="4"/>
      <c r="H2" s="4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2"/>
      <c r="B3" s="6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8"/>
      <c r="B4" s="9" t="s">
        <v>8</v>
      </c>
      <c r="C4" s="10">
        <f>SUM(D4:I4)</f>
        <v>200000</v>
      </c>
      <c r="D4" s="11">
        <v>40000.0</v>
      </c>
      <c r="E4" s="11">
        <v>80000.0</v>
      </c>
      <c r="F4" s="11">
        <v>80000.0</v>
      </c>
      <c r="G4" s="11">
        <v>0.0</v>
      </c>
      <c r="H4" s="11">
        <v>0.0</v>
      </c>
      <c r="I4" s="12">
        <v>0.0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>
      <c r="A5" s="8"/>
      <c r="B5" s="13"/>
      <c r="C5" s="14" t="s">
        <v>9</v>
      </c>
      <c r="D5" s="14">
        <f t="shared" ref="D5:I5" si="1">D4*100/$C$4</f>
        <v>20</v>
      </c>
      <c r="E5" s="14">
        <f t="shared" si="1"/>
        <v>40</v>
      </c>
      <c r="F5" s="14">
        <f t="shared" si="1"/>
        <v>40</v>
      </c>
      <c r="G5" s="14">
        <f t="shared" si="1"/>
        <v>0</v>
      </c>
      <c r="H5" s="14">
        <f t="shared" si="1"/>
        <v>0</v>
      </c>
      <c r="I5" s="15">
        <f t="shared" si="1"/>
        <v>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>
      <c r="A6" s="8"/>
      <c r="B6" s="9" t="s">
        <v>10</v>
      </c>
      <c r="C6" s="10">
        <f>SUM(D6:I6)</f>
        <v>300000</v>
      </c>
      <c r="D6" s="11">
        <v>37500.0</v>
      </c>
      <c r="E6" s="11">
        <v>75000.0</v>
      </c>
      <c r="F6" s="11">
        <v>112500.0</v>
      </c>
      <c r="G6" s="11">
        <v>75000.0</v>
      </c>
      <c r="H6" s="11">
        <v>0.0</v>
      </c>
      <c r="I6" s="12">
        <v>0.0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>
      <c r="A7" s="8"/>
      <c r="B7" s="13"/>
      <c r="C7" s="14" t="s">
        <v>9</v>
      </c>
      <c r="D7" s="14">
        <f t="shared" ref="D7:I7" si="2">D6*100/$C$6</f>
        <v>12.5</v>
      </c>
      <c r="E7" s="14">
        <f t="shared" si="2"/>
        <v>25</v>
      </c>
      <c r="F7" s="14">
        <f t="shared" si="2"/>
        <v>37.5</v>
      </c>
      <c r="G7" s="14">
        <f t="shared" si="2"/>
        <v>25</v>
      </c>
      <c r="H7" s="14">
        <f t="shared" si="2"/>
        <v>0</v>
      </c>
      <c r="I7" s="15">
        <f t="shared" si="2"/>
        <v>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>
      <c r="A8" s="8"/>
      <c r="B8" s="9" t="s">
        <v>11</v>
      </c>
      <c r="C8" s="10">
        <f>SUM(D8:I8)</f>
        <v>146000</v>
      </c>
      <c r="D8" s="11">
        <v>12000.0</v>
      </c>
      <c r="E8" s="11">
        <v>30000.0</v>
      </c>
      <c r="F8" s="11">
        <v>60000.0</v>
      </c>
      <c r="G8" s="11">
        <v>25000.0</v>
      </c>
      <c r="H8" s="11">
        <v>12500.0</v>
      </c>
      <c r="I8" s="12">
        <v>6500.0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>
      <c r="A9" s="8"/>
      <c r="B9" s="13"/>
      <c r="C9" s="14" t="s">
        <v>9</v>
      </c>
      <c r="D9" s="14">
        <f t="shared" ref="D9:I9" si="3">D8*100/$C$8</f>
        <v>8.219178082</v>
      </c>
      <c r="E9" s="14">
        <f t="shared" si="3"/>
        <v>20.54794521</v>
      </c>
      <c r="F9" s="14">
        <f t="shared" si="3"/>
        <v>41.09589041</v>
      </c>
      <c r="G9" s="14">
        <f t="shared" si="3"/>
        <v>17.12328767</v>
      </c>
      <c r="H9" s="14">
        <f t="shared" si="3"/>
        <v>8.561643836</v>
      </c>
      <c r="I9" s="15">
        <f t="shared" si="3"/>
        <v>4.452054795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>
      <c r="A10" s="8"/>
      <c r="B10" s="9" t="s">
        <v>12</v>
      </c>
      <c r="C10" s="10">
        <f>SUM(D10:I10)</f>
        <v>100000</v>
      </c>
      <c r="D10" s="11">
        <v>5000.0</v>
      </c>
      <c r="E10" s="11">
        <v>15000.0</v>
      </c>
      <c r="F10" s="11">
        <v>24500.0</v>
      </c>
      <c r="G10" s="11">
        <v>15500.0</v>
      </c>
      <c r="H10" s="11">
        <v>34600.0</v>
      </c>
      <c r="I10" s="12">
        <v>5400.0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>
      <c r="A11" s="8"/>
      <c r="B11" s="13"/>
      <c r="C11" s="14" t="s">
        <v>9</v>
      </c>
      <c r="D11" s="14">
        <f t="shared" ref="D11:I11" si="4">D10*100/$C$10</f>
        <v>5</v>
      </c>
      <c r="E11" s="14">
        <f t="shared" si="4"/>
        <v>15</v>
      </c>
      <c r="F11" s="14">
        <f t="shared" si="4"/>
        <v>24.5</v>
      </c>
      <c r="G11" s="14">
        <f t="shared" si="4"/>
        <v>15.5</v>
      </c>
      <c r="H11" s="14">
        <f t="shared" si="4"/>
        <v>34.6</v>
      </c>
      <c r="I11" s="15">
        <f t="shared" si="4"/>
        <v>5.4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>
      <c r="A12" s="2"/>
      <c r="B12" s="2"/>
      <c r="C12" s="16" t="s">
        <v>13</v>
      </c>
      <c r="D12" s="17">
        <f t="shared" ref="D12:I12" si="5">D4+D6+D8+D10</f>
        <v>94500</v>
      </c>
      <c r="E12" s="17">
        <f t="shared" si="5"/>
        <v>200000</v>
      </c>
      <c r="F12" s="17">
        <f t="shared" si="5"/>
        <v>277000</v>
      </c>
      <c r="G12" s="17">
        <f t="shared" si="5"/>
        <v>115500</v>
      </c>
      <c r="H12" s="17">
        <f t="shared" si="5"/>
        <v>47100</v>
      </c>
      <c r="I12" s="18">
        <f t="shared" si="5"/>
        <v>11900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7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>
      <c r="A14" s="2"/>
      <c r="B14" s="19"/>
      <c r="C14" s="20" t="s">
        <v>14</v>
      </c>
      <c r="D14" s="21"/>
      <c r="E14" s="21"/>
      <c r="F14" s="21"/>
      <c r="G14" s="21"/>
      <c r="H14" s="21"/>
      <c r="I14" s="2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>
      <c r="A16" s="1"/>
      <c r="B16" s="3" t="s">
        <v>15</v>
      </c>
      <c r="C16" s="4"/>
      <c r="D16" s="4"/>
      <c r="E16" s="4"/>
      <c r="F16" s="4"/>
      <c r="G16" s="4"/>
      <c r="H16" s="4"/>
      <c r="I16" s="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>
      <c r="A17" s="2"/>
      <c r="B17" s="23"/>
      <c r="C17" s="24" t="s">
        <v>1</v>
      </c>
      <c r="D17" s="25" t="s">
        <v>2</v>
      </c>
      <c r="E17" s="25" t="s">
        <v>3</v>
      </c>
      <c r="F17" s="25" t="s">
        <v>4</v>
      </c>
      <c r="G17" s="25" t="s">
        <v>5</v>
      </c>
      <c r="H17" s="25" t="s">
        <v>6</v>
      </c>
      <c r="I17" s="25" t="s">
        <v>7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>
      <c r="A18" s="8"/>
      <c r="B18" s="26" t="s">
        <v>8</v>
      </c>
      <c r="C18" s="20" t="s">
        <v>9</v>
      </c>
      <c r="D18" s="27">
        <v>17.0</v>
      </c>
      <c r="E18" s="27">
        <v>43.0</v>
      </c>
      <c r="F18" s="27">
        <v>38.0</v>
      </c>
      <c r="G18" s="27">
        <v>2.0</v>
      </c>
      <c r="H18" s="27"/>
      <c r="I18" s="2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>
      <c r="A19" s="8"/>
      <c r="B19" s="28"/>
      <c r="C19" s="20" t="s">
        <v>16</v>
      </c>
      <c r="D19" s="29">
        <f t="shared" ref="D19:I19" si="6">(D18*$C$4)/100</f>
        <v>34000</v>
      </c>
      <c r="E19" s="29">
        <f t="shared" si="6"/>
        <v>86000</v>
      </c>
      <c r="F19" s="29">
        <f t="shared" si="6"/>
        <v>76000</v>
      </c>
      <c r="G19" s="29">
        <f t="shared" si="6"/>
        <v>4000</v>
      </c>
      <c r="H19" s="29">
        <f t="shared" si="6"/>
        <v>0</v>
      </c>
      <c r="I19" s="29">
        <f t="shared" si="6"/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>
      <c r="A20" s="8"/>
      <c r="B20" s="26" t="s">
        <v>10</v>
      </c>
      <c r="C20" s="20" t="s">
        <v>9</v>
      </c>
      <c r="D20" s="30">
        <v>11.5</v>
      </c>
      <c r="E20" s="27">
        <v>25.0</v>
      </c>
      <c r="F20" s="27">
        <v>35.0</v>
      </c>
      <c r="G20" s="30">
        <v>28.5</v>
      </c>
      <c r="H20" s="27"/>
      <c r="I20" s="2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>
      <c r="A21" s="8"/>
      <c r="B21" s="28"/>
      <c r="C21" s="20" t="s">
        <v>16</v>
      </c>
      <c r="D21" s="29">
        <f t="shared" ref="D21:I21" si="7">(D20*$C$6)/100</f>
        <v>34500</v>
      </c>
      <c r="E21" s="29">
        <f t="shared" si="7"/>
        <v>75000</v>
      </c>
      <c r="F21" s="29">
        <f t="shared" si="7"/>
        <v>105000</v>
      </c>
      <c r="G21" s="29">
        <f t="shared" si="7"/>
        <v>85500</v>
      </c>
      <c r="H21" s="29">
        <f t="shared" si="7"/>
        <v>0</v>
      </c>
      <c r="I21" s="29">
        <f t="shared" si="7"/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>
      <c r="A22" s="8"/>
      <c r="B22" s="26" t="s">
        <v>11</v>
      </c>
      <c r="C22" s="20" t="s">
        <v>9</v>
      </c>
      <c r="D22" s="27">
        <v>9.0</v>
      </c>
      <c r="E22" s="27">
        <v>18.0</v>
      </c>
      <c r="F22" s="27">
        <v>32.0</v>
      </c>
      <c r="G22" s="27">
        <v>20.0</v>
      </c>
      <c r="H22" s="27">
        <v>11.0</v>
      </c>
      <c r="I22" s="2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>
      <c r="A23" s="8"/>
      <c r="B23" s="28"/>
      <c r="C23" s="20" t="s">
        <v>16</v>
      </c>
      <c r="D23" s="29">
        <f t="shared" ref="D23:I23" si="8">(D22*$C$8)/100</f>
        <v>13140</v>
      </c>
      <c r="E23" s="29">
        <f t="shared" si="8"/>
        <v>26280</v>
      </c>
      <c r="F23" s="29">
        <f t="shared" si="8"/>
        <v>46720</v>
      </c>
      <c r="G23" s="29">
        <f t="shared" si="8"/>
        <v>29200</v>
      </c>
      <c r="H23" s="29">
        <f t="shared" si="8"/>
        <v>16060</v>
      </c>
      <c r="I23" s="29">
        <f t="shared" si="8"/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>
      <c r="A24" s="8"/>
      <c r="B24" s="26" t="s">
        <v>12</v>
      </c>
      <c r="C24" s="20" t="s">
        <v>9</v>
      </c>
      <c r="D24" s="27">
        <v>2.0</v>
      </c>
      <c r="E24" s="27">
        <v>19.0</v>
      </c>
      <c r="F24" s="27">
        <v>14.0</v>
      </c>
      <c r="G24" s="27">
        <v>20.0</v>
      </c>
      <c r="H24" s="27">
        <v>28.0</v>
      </c>
      <c r="I24" s="27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>
      <c r="A25" s="8"/>
      <c r="B25" s="28"/>
      <c r="C25" s="31" t="s">
        <v>16</v>
      </c>
      <c r="D25" s="32">
        <f t="shared" ref="D25:I25" si="9">(D24*$C$10)/100</f>
        <v>2000</v>
      </c>
      <c r="E25" s="32">
        <f t="shared" si="9"/>
        <v>19000</v>
      </c>
      <c r="F25" s="32">
        <f t="shared" si="9"/>
        <v>14000</v>
      </c>
      <c r="G25" s="32">
        <f t="shared" si="9"/>
        <v>20000</v>
      </c>
      <c r="H25" s="32">
        <f t="shared" si="9"/>
        <v>28000</v>
      </c>
      <c r="I25" s="32">
        <f t="shared" si="9"/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>
      <c r="A26" s="1"/>
      <c r="B26" s="1"/>
      <c r="C26" s="33" t="s">
        <v>13</v>
      </c>
      <c r="D26" s="34">
        <f t="shared" ref="D26:I26" si="10">D19+D21+D23+D25</f>
        <v>83640</v>
      </c>
      <c r="E26" s="34">
        <f t="shared" si="10"/>
        <v>206280</v>
      </c>
      <c r="F26" s="34">
        <f t="shared" si="10"/>
        <v>241720</v>
      </c>
      <c r="G26" s="34">
        <f t="shared" si="10"/>
        <v>138700</v>
      </c>
      <c r="H26" s="34">
        <f t="shared" si="10"/>
        <v>44060</v>
      </c>
      <c r="I26" s="34">
        <f t="shared" si="10"/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7.5" customHeight="1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>
      <c r="A28" s="1"/>
      <c r="B28" s="35"/>
      <c r="C28" s="36" t="s">
        <v>17</v>
      </c>
      <c r="D28" s="21"/>
      <c r="E28" s="21"/>
      <c r="F28" s="21"/>
      <c r="G28" s="21"/>
      <c r="H28" s="21"/>
      <c r="I28" s="2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>
      <c r="A29" s="1"/>
      <c r="B29" s="1"/>
      <c r="C29" s="1"/>
      <c r="D29" s="1"/>
      <c r="E29" s="1"/>
      <c r="F29" s="1"/>
      <c r="G29" s="1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>
      <c r="A30" s="1"/>
      <c r="B30" s="3" t="s">
        <v>18</v>
      </c>
      <c r="C30" s="4"/>
      <c r="D30" s="4"/>
      <c r="E30" s="4"/>
      <c r="F30" s="4"/>
      <c r="G30" s="4"/>
      <c r="H30" s="4"/>
      <c r="I30" s="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>
      <c r="A31" s="2"/>
      <c r="B31" s="23"/>
      <c r="C31" s="24" t="s">
        <v>1</v>
      </c>
      <c r="D31" s="25" t="s">
        <v>2</v>
      </c>
      <c r="E31" s="25" t="s">
        <v>3</v>
      </c>
      <c r="F31" s="25" t="s">
        <v>4</v>
      </c>
      <c r="G31" s="25" t="s">
        <v>5</v>
      </c>
      <c r="H31" s="25" t="s">
        <v>6</v>
      </c>
      <c r="I31" s="25" t="s">
        <v>7</v>
      </c>
      <c r="J31" s="37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>
      <c r="A32" s="8"/>
      <c r="B32" s="38" t="s">
        <v>8</v>
      </c>
      <c r="C32" s="39">
        <f t="shared" ref="C32:C35" si="11">SUM(D32:I32)</f>
        <v>201910</v>
      </c>
      <c r="D32" s="40">
        <v>38500.0</v>
      </c>
      <c r="E32" s="40">
        <v>79460.0</v>
      </c>
      <c r="F32" s="40">
        <v>82500.0</v>
      </c>
      <c r="G32" s="40">
        <v>1450.0</v>
      </c>
      <c r="H32" s="40">
        <v>0.0</v>
      </c>
      <c r="I32" s="40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>
      <c r="A33" s="8"/>
      <c r="B33" s="38" t="s">
        <v>10</v>
      </c>
      <c r="C33" s="39">
        <f t="shared" si="11"/>
        <v>289650</v>
      </c>
      <c r="D33" s="40">
        <v>30650.0</v>
      </c>
      <c r="E33" s="40">
        <v>80000.0</v>
      </c>
      <c r="F33" s="40">
        <v>109500.0</v>
      </c>
      <c r="G33" s="40">
        <v>69500.0</v>
      </c>
      <c r="H33" s="40">
        <v>0.0</v>
      </c>
      <c r="I33" s="40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>
      <c r="A34" s="8"/>
      <c r="B34" s="38" t="s">
        <v>11</v>
      </c>
      <c r="C34" s="39">
        <f t="shared" si="11"/>
        <v>124270</v>
      </c>
      <c r="D34" s="40">
        <v>12000.0</v>
      </c>
      <c r="E34" s="40">
        <v>25670.0</v>
      </c>
      <c r="F34" s="40">
        <v>62000.0</v>
      </c>
      <c r="G34" s="40">
        <v>12200.0</v>
      </c>
      <c r="H34" s="40">
        <v>12400.0</v>
      </c>
      <c r="I34" s="40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>
      <c r="A35" s="8"/>
      <c r="B35" s="38" t="s">
        <v>12</v>
      </c>
      <c r="C35" s="41">
        <f t="shared" si="11"/>
        <v>80600</v>
      </c>
      <c r="D35" s="42">
        <v>2000.0</v>
      </c>
      <c r="E35" s="42">
        <v>20000.0</v>
      </c>
      <c r="F35" s="42">
        <v>14300.0</v>
      </c>
      <c r="G35" s="42">
        <v>8900.0</v>
      </c>
      <c r="H35" s="42">
        <v>35400.0</v>
      </c>
      <c r="I35" s="4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>
      <c r="A36" s="2"/>
      <c r="B36" s="2"/>
      <c r="C36" s="33" t="s">
        <v>13</v>
      </c>
      <c r="D36" s="44">
        <f t="shared" ref="D36:I36" si="12">sum(D32:D35)</f>
        <v>83150</v>
      </c>
      <c r="E36" s="44">
        <f t="shared" si="12"/>
        <v>205130</v>
      </c>
      <c r="F36" s="44">
        <f t="shared" si="12"/>
        <v>268300</v>
      </c>
      <c r="G36" s="44">
        <f t="shared" si="12"/>
        <v>92050</v>
      </c>
      <c r="H36" s="44">
        <f t="shared" si="12"/>
        <v>47800</v>
      </c>
      <c r="I36" s="44">
        <f t="shared" si="12"/>
        <v>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6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>
      <c r="A38" s="2"/>
      <c r="B38" s="45"/>
      <c r="C38" s="20" t="s">
        <v>19</v>
      </c>
      <c r="D38" s="21"/>
      <c r="E38" s="21"/>
      <c r="F38" s="21"/>
      <c r="G38" s="21"/>
      <c r="H38" s="21"/>
      <c r="I38" s="2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>
      <c r="A40" s="1"/>
      <c r="B40" s="3" t="s">
        <v>20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5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>
      <c r="B41" s="46"/>
      <c r="C41" s="7" t="s">
        <v>21</v>
      </c>
      <c r="D41" s="7" t="s">
        <v>2</v>
      </c>
      <c r="E41" s="7" t="s">
        <v>3</v>
      </c>
      <c r="F41" s="7" t="s">
        <v>4</v>
      </c>
      <c r="G41" s="7" t="s">
        <v>5</v>
      </c>
      <c r="H41" s="7" t="s">
        <v>6</v>
      </c>
      <c r="I41" s="7" t="s">
        <v>7</v>
      </c>
      <c r="J41" s="47" t="s">
        <v>22</v>
      </c>
      <c r="M41" s="48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>
      <c r="A42" s="8"/>
      <c r="B42" s="49" t="s">
        <v>8</v>
      </c>
      <c r="C42" s="50" t="s">
        <v>23</v>
      </c>
      <c r="D42" s="51">
        <f t="shared" ref="D42:G42" si="13">D19/D32</f>
        <v>0.8831168831</v>
      </c>
      <c r="E42" s="51">
        <f t="shared" si="13"/>
        <v>1.082305563</v>
      </c>
      <c r="F42" s="51">
        <f t="shared" si="13"/>
        <v>0.9212121212</v>
      </c>
      <c r="G42" s="51">
        <f t="shared" si="13"/>
        <v>2.75862069</v>
      </c>
      <c r="H42" s="10"/>
      <c r="I42" s="10"/>
      <c r="J42" s="52"/>
      <c r="K42" s="53"/>
      <c r="L42" s="53"/>
      <c r="M42" s="5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>
      <c r="A43" s="8"/>
      <c r="B43" s="49" t="s">
        <v>10</v>
      </c>
      <c r="C43" s="50" t="s">
        <v>23</v>
      </c>
      <c r="D43" s="51">
        <f t="shared" ref="D43:G43" si="14">D21/D33</f>
        <v>1.125611746</v>
      </c>
      <c r="E43" s="51">
        <f t="shared" si="14"/>
        <v>0.9375</v>
      </c>
      <c r="F43" s="51">
        <f t="shared" si="14"/>
        <v>0.9589041096</v>
      </c>
      <c r="G43" s="51">
        <f t="shared" si="14"/>
        <v>1.230215827</v>
      </c>
      <c r="H43" s="10"/>
      <c r="I43" s="10"/>
      <c r="J43" s="52"/>
      <c r="K43" s="53"/>
      <c r="L43" s="53"/>
      <c r="M43" s="5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>
      <c r="A44" s="8"/>
      <c r="B44" s="49" t="s">
        <v>11</v>
      </c>
      <c r="C44" s="55" t="s">
        <v>23</v>
      </c>
      <c r="D44" s="56">
        <f t="shared" ref="D44:H44" si="15">D23/D34</f>
        <v>1.095</v>
      </c>
      <c r="E44" s="56">
        <f t="shared" si="15"/>
        <v>1.023763148</v>
      </c>
      <c r="F44" s="56">
        <f t="shared" si="15"/>
        <v>0.7535483871</v>
      </c>
      <c r="G44" s="56">
        <f t="shared" si="15"/>
        <v>2.393442623</v>
      </c>
      <c r="H44" s="56">
        <f t="shared" si="15"/>
        <v>1.29516129</v>
      </c>
      <c r="I44" s="57"/>
      <c r="J44" s="58" t="s">
        <v>25</v>
      </c>
      <c r="K44" s="59"/>
      <c r="L44" s="59"/>
      <c r="M44" s="60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>
      <c r="A45" s="8"/>
      <c r="B45" s="61" t="s">
        <v>26</v>
      </c>
      <c r="C45" s="62" t="s">
        <v>23</v>
      </c>
      <c r="D45" s="63">
        <f t="shared" ref="D45:H45" si="16">D25/D35</f>
        <v>1</v>
      </c>
      <c r="E45" s="63">
        <f t="shared" si="16"/>
        <v>0.95</v>
      </c>
      <c r="F45" s="63">
        <f t="shared" si="16"/>
        <v>0.979020979</v>
      </c>
      <c r="G45" s="63">
        <f t="shared" si="16"/>
        <v>2.247191011</v>
      </c>
      <c r="H45" s="63">
        <f t="shared" si="16"/>
        <v>0.790960452</v>
      </c>
      <c r="I45" s="67"/>
      <c r="J45" s="52" t="s">
        <v>24</v>
      </c>
      <c r="K45" s="53"/>
      <c r="L45" s="53"/>
      <c r="M45" s="54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>
      <c r="A46" s="2"/>
      <c r="B46" s="65" t="s">
        <v>28</v>
      </c>
      <c r="C46" s="66"/>
      <c r="D46" s="67">
        <f t="shared" ref="D46:H46" si="17">(D19+D21+D23+D25)/(D32+D33+D34+D35)</f>
        <v>1.005892965</v>
      </c>
      <c r="E46" s="67">
        <f t="shared" si="17"/>
        <v>1.005606201</v>
      </c>
      <c r="F46" s="67">
        <f t="shared" si="17"/>
        <v>0.9009317928</v>
      </c>
      <c r="G46" s="67">
        <f t="shared" si="17"/>
        <v>1.506789788</v>
      </c>
      <c r="H46" s="67">
        <f t="shared" si="17"/>
        <v>0.9217573222</v>
      </c>
      <c r="I46" s="67"/>
      <c r="J46" s="68" t="s">
        <v>36</v>
      </c>
      <c r="K46" s="4"/>
      <c r="L46" s="4"/>
      <c r="M46" s="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>
      <c r="A48" s="2"/>
      <c r="B48" s="69" t="s">
        <v>30</v>
      </c>
      <c r="C48" s="4"/>
      <c r="D48" s="4"/>
      <c r="E48" s="4"/>
      <c r="F48" s="66"/>
      <c r="G48" s="67">
        <f>(D26+E26+F26+G26+H26+I26)/(D36+E36+F36+G36+H36+I36)</f>
        <v>1.025803024</v>
      </c>
      <c r="H48" s="64" t="s">
        <v>31</v>
      </c>
      <c r="I48" s="4"/>
      <c r="J48" s="4"/>
      <c r="K48" s="4"/>
      <c r="L48" s="4"/>
      <c r="M48" s="5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>
      <c r="A49" s="2"/>
      <c r="B49" s="2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>
      <c r="A50" s="2"/>
      <c r="B50" s="70"/>
      <c r="C50" s="20" t="s">
        <v>32</v>
      </c>
      <c r="D50" s="21"/>
      <c r="E50" s="21"/>
      <c r="F50" s="21"/>
      <c r="G50" s="21"/>
      <c r="H50" s="21"/>
      <c r="I50" s="21"/>
      <c r="J50" s="21"/>
      <c r="K50" s="21"/>
      <c r="L50" s="21"/>
      <c r="M50" s="2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>
      <c r="A52" s="2"/>
      <c r="B52" s="3" t="s">
        <v>33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5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>
      <c r="A53" s="2"/>
      <c r="B53" s="46"/>
      <c r="C53" s="7" t="s">
        <v>21</v>
      </c>
      <c r="D53" s="7" t="s">
        <v>2</v>
      </c>
      <c r="E53" s="7" t="s">
        <v>3</v>
      </c>
      <c r="F53" s="7" t="s">
        <v>4</v>
      </c>
      <c r="G53" s="7" t="s">
        <v>5</v>
      </c>
      <c r="H53" s="7" t="s">
        <v>6</v>
      </c>
      <c r="I53" s="7" t="s">
        <v>7</v>
      </c>
      <c r="J53" s="71"/>
      <c r="K53" s="72"/>
      <c r="L53" s="72"/>
      <c r="M53" s="73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>
      <c r="A54" s="2"/>
      <c r="B54" s="74" t="s">
        <v>8</v>
      </c>
      <c r="C54" s="50" t="s">
        <v>34</v>
      </c>
      <c r="D54" s="51">
        <f t="shared" ref="D54:G54" si="18">(D4-D19)/D42</f>
        <v>6794.117647</v>
      </c>
      <c r="E54" s="51">
        <f t="shared" si="18"/>
        <v>-5543.72093</v>
      </c>
      <c r="F54" s="51">
        <f t="shared" si="18"/>
        <v>4342.105263</v>
      </c>
      <c r="G54" s="51">
        <f t="shared" si="18"/>
        <v>-1450</v>
      </c>
      <c r="H54" s="10"/>
      <c r="I54" s="10"/>
      <c r="J54" s="75"/>
      <c r="K54" s="53"/>
      <c r="L54" s="53"/>
      <c r="M54" s="54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>
      <c r="A55" s="2"/>
      <c r="B55" s="76" t="s">
        <v>10</v>
      </c>
      <c r="C55" s="77" t="s">
        <v>34</v>
      </c>
      <c r="D55" s="70">
        <f t="shared" ref="D55:G55" si="19">(D6-D21)/D43</f>
        <v>2665.217391</v>
      </c>
      <c r="E55" s="70">
        <f t="shared" si="19"/>
        <v>0</v>
      </c>
      <c r="F55" s="70">
        <f t="shared" si="19"/>
        <v>7821.428571</v>
      </c>
      <c r="G55" s="70">
        <f t="shared" si="19"/>
        <v>-8535.087719</v>
      </c>
      <c r="H55" s="19"/>
      <c r="I55" s="19"/>
      <c r="J55" s="39"/>
      <c r="K55" s="21"/>
      <c r="L55" s="21"/>
      <c r="M55" s="78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>
      <c r="A56" s="2"/>
      <c r="B56" s="76" t="s">
        <v>11</v>
      </c>
      <c r="C56" s="77" t="s">
        <v>34</v>
      </c>
      <c r="D56" s="70">
        <f t="shared" ref="D56:H56" si="20">(D8-D23)/D44</f>
        <v>-1041.09589</v>
      </c>
      <c r="E56" s="70">
        <f t="shared" si="20"/>
        <v>3633.652968</v>
      </c>
      <c r="F56" s="70">
        <f t="shared" si="20"/>
        <v>17623.28767</v>
      </c>
      <c r="G56" s="70">
        <f t="shared" si="20"/>
        <v>-1754.794521</v>
      </c>
      <c r="H56" s="70">
        <f t="shared" si="20"/>
        <v>-2748.692403</v>
      </c>
      <c r="I56" s="19"/>
      <c r="J56" s="39"/>
      <c r="K56" s="21"/>
      <c r="L56" s="21"/>
      <c r="M56" s="78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>
      <c r="A57" s="2"/>
      <c r="B57" s="79" t="s">
        <v>26</v>
      </c>
      <c r="C57" s="80" t="s">
        <v>34</v>
      </c>
      <c r="D57" s="81">
        <f t="shared" ref="D57:H57" si="21">(D10-D25)/D45</f>
        <v>3000</v>
      </c>
      <c r="E57" s="81">
        <f t="shared" si="21"/>
        <v>-4210.526316</v>
      </c>
      <c r="F57" s="81">
        <f t="shared" si="21"/>
        <v>10725</v>
      </c>
      <c r="G57" s="81">
        <f t="shared" si="21"/>
        <v>-2002.5</v>
      </c>
      <c r="H57" s="81">
        <f t="shared" si="21"/>
        <v>8344.285714</v>
      </c>
      <c r="I57" s="82"/>
      <c r="J57" s="83"/>
      <c r="K57" s="84"/>
      <c r="L57" s="84"/>
      <c r="M57" s="85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>
      <c r="A58" s="2"/>
      <c r="B58" s="86" t="s">
        <v>35</v>
      </c>
      <c r="C58" s="87"/>
      <c r="D58" s="23">
        <f t="shared" ref="D58:H58" si="22">(D12-D26)/D46</f>
        <v>10796.37733</v>
      </c>
      <c r="E58" s="23">
        <f t="shared" si="22"/>
        <v>-6244.989335</v>
      </c>
      <c r="F58" s="23">
        <f t="shared" si="22"/>
        <v>39159.45722</v>
      </c>
      <c r="G58" s="23">
        <f t="shared" si="22"/>
        <v>-15396.97188</v>
      </c>
      <c r="H58" s="23">
        <f t="shared" si="22"/>
        <v>3298.048116</v>
      </c>
      <c r="I58" s="23"/>
      <c r="J58" s="88"/>
      <c r="K58" s="89"/>
      <c r="L58" s="89"/>
      <c r="M58" s="8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</sheetData>
  <mergeCells count="33">
    <mergeCell ref="B2:I2"/>
    <mergeCell ref="B4:B5"/>
    <mergeCell ref="B6:B7"/>
    <mergeCell ref="B8:B9"/>
    <mergeCell ref="B10:B11"/>
    <mergeCell ref="C14:I14"/>
    <mergeCell ref="B16:I16"/>
    <mergeCell ref="B18:B19"/>
    <mergeCell ref="B20:B21"/>
    <mergeCell ref="B22:B23"/>
    <mergeCell ref="B24:B25"/>
    <mergeCell ref="C28:I28"/>
    <mergeCell ref="B30:I30"/>
    <mergeCell ref="C38:I38"/>
    <mergeCell ref="B40:M40"/>
    <mergeCell ref="J41:M41"/>
    <mergeCell ref="J42:M42"/>
    <mergeCell ref="J43:M43"/>
    <mergeCell ref="J44:M44"/>
    <mergeCell ref="J45:M45"/>
    <mergeCell ref="J46:M46"/>
    <mergeCell ref="J53:M53"/>
    <mergeCell ref="J54:M54"/>
    <mergeCell ref="J58:M58"/>
    <mergeCell ref="B58:C58"/>
    <mergeCell ref="B46:C46"/>
    <mergeCell ref="B48:F48"/>
    <mergeCell ref="H48:M48"/>
    <mergeCell ref="C50:M50"/>
    <mergeCell ref="J57:M57"/>
    <mergeCell ref="J55:M55"/>
    <mergeCell ref="J56:M56"/>
    <mergeCell ref="B52:M52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2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1"/>
      <c r="B2" s="3" t="s">
        <v>0</v>
      </c>
      <c r="C2" s="4"/>
      <c r="D2" s="4"/>
      <c r="E2" s="4"/>
      <c r="F2" s="4"/>
      <c r="G2" s="4"/>
      <c r="H2" s="4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2"/>
      <c r="B3" s="6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8"/>
      <c r="B4" s="9" t="s">
        <v>8</v>
      </c>
      <c r="C4" s="10">
        <f>SUM(D4:I4)</f>
        <v>200000</v>
      </c>
      <c r="D4" s="11">
        <v>40000.0</v>
      </c>
      <c r="E4" s="11">
        <v>80000.0</v>
      </c>
      <c r="F4" s="11">
        <v>80000.0</v>
      </c>
      <c r="G4" s="11">
        <v>0.0</v>
      </c>
      <c r="H4" s="11">
        <v>0.0</v>
      </c>
      <c r="I4" s="12">
        <v>0.0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>
      <c r="A5" s="8"/>
      <c r="B5" s="13"/>
      <c r="C5" s="14" t="s">
        <v>9</v>
      </c>
      <c r="D5" s="14">
        <f t="shared" ref="D5:I5" si="1">D4*100/$C$4</f>
        <v>20</v>
      </c>
      <c r="E5" s="14">
        <f t="shared" si="1"/>
        <v>40</v>
      </c>
      <c r="F5" s="14">
        <f t="shared" si="1"/>
        <v>40</v>
      </c>
      <c r="G5" s="14">
        <f t="shared" si="1"/>
        <v>0</v>
      </c>
      <c r="H5" s="14">
        <f t="shared" si="1"/>
        <v>0</v>
      </c>
      <c r="I5" s="15">
        <f t="shared" si="1"/>
        <v>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>
      <c r="A6" s="8"/>
      <c r="B6" s="9" t="s">
        <v>10</v>
      </c>
      <c r="C6" s="10">
        <f>SUM(D6:I6)</f>
        <v>300000</v>
      </c>
      <c r="D6" s="11">
        <v>37500.0</v>
      </c>
      <c r="E6" s="11">
        <v>75000.0</v>
      </c>
      <c r="F6" s="11">
        <v>112500.0</v>
      </c>
      <c r="G6" s="11">
        <v>75000.0</v>
      </c>
      <c r="H6" s="11">
        <v>0.0</v>
      </c>
      <c r="I6" s="12">
        <v>0.0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>
      <c r="A7" s="8"/>
      <c r="B7" s="13"/>
      <c r="C7" s="14" t="s">
        <v>9</v>
      </c>
      <c r="D7" s="14">
        <f t="shared" ref="D7:I7" si="2">D6*100/$C$6</f>
        <v>12.5</v>
      </c>
      <c r="E7" s="14">
        <f t="shared" si="2"/>
        <v>25</v>
      </c>
      <c r="F7" s="14">
        <f t="shared" si="2"/>
        <v>37.5</v>
      </c>
      <c r="G7" s="14">
        <f t="shared" si="2"/>
        <v>25</v>
      </c>
      <c r="H7" s="14">
        <f t="shared" si="2"/>
        <v>0</v>
      </c>
      <c r="I7" s="15">
        <f t="shared" si="2"/>
        <v>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>
      <c r="A8" s="8"/>
      <c r="B8" s="9" t="s">
        <v>11</v>
      </c>
      <c r="C8" s="10">
        <f>SUM(D8:I8)</f>
        <v>146000</v>
      </c>
      <c r="D8" s="11">
        <v>12000.0</v>
      </c>
      <c r="E8" s="11">
        <v>30000.0</v>
      </c>
      <c r="F8" s="11">
        <v>60000.0</v>
      </c>
      <c r="G8" s="11">
        <v>25000.0</v>
      </c>
      <c r="H8" s="11">
        <v>12500.0</v>
      </c>
      <c r="I8" s="12">
        <v>6500.0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>
      <c r="A9" s="8"/>
      <c r="B9" s="13"/>
      <c r="C9" s="14" t="s">
        <v>9</v>
      </c>
      <c r="D9" s="14">
        <f t="shared" ref="D9:I9" si="3">D8*100/$C$8</f>
        <v>8.219178082</v>
      </c>
      <c r="E9" s="14">
        <f t="shared" si="3"/>
        <v>20.54794521</v>
      </c>
      <c r="F9" s="14">
        <f t="shared" si="3"/>
        <v>41.09589041</v>
      </c>
      <c r="G9" s="14">
        <f t="shared" si="3"/>
        <v>17.12328767</v>
      </c>
      <c r="H9" s="14">
        <f t="shared" si="3"/>
        <v>8.561643836</v>
      </c>
      <c r="I9" s="15">
        <f t="shared" si="3"/>
        <v>4.452054795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>
      <c r="A10" s="8"/>
      <c r="B10" s="9" t="s">
        <v>12</v>
      </c>
      <c r="C10" s="10">
        <f>SUM(D10:I10)</f>
        <v>100000</v>
      </c>
      <c r="D10" s="11">
        <v>5000.0</v>
      </c>
      <c r="E10" s="11">
        <v>15000.0</v>
      </c>
      <c r="F10" s="11">
        <v>24500.0</v>
      </c>
      <c r="G10" s="11">
        <v>15500.0</v>
      </c>
      <c r="H10" s="11">
        <v>34600.0</v>
      </c>
      <c r="I10" s="12">
        <v>5400.0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>
      <c r="A11" s="8"/>
      <c r="B11" s="13"/>
      <c r="C11" s="14" t="s">
        <v>9</v>
      </c>
      <c r="D11" s="14">
        <f t="shared" ref="D11:I11" si="4">D10*100/$C$10</f>
        <v>5</v>
      </c>
      <c r="E11" s="14">
        <f t="shared" si="4"/>
        <v>15</v>
      </c>
      <c r="F11" s="14">
        <f t="shared" si="4"/>
        <v>24.5</v>
      </c>
      <c r="G11" s="14">
        <f t="shared" si="4"/>
        <v>15.5</v>
      </c>
      <c r="H11" s="14">
        <f t="shared" si="4"/>
        <v>34.6</v>
      </c>
      <c r="I11" s="15">
        <f t="shared" si="4"/>
        <v>5.4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>
      <c r="A12" s="2"/>
      <c r="B12" s="2"/>
      <c r="C12" s="16" t="s">
        <v>13</v>
      </c>
      <c r="D12" s="17">
        <f t="shared" ref="D12:I12" si="5">D4+D6+D8+D10</f>
        <v>94500</v>
      </c>
      <c r="E12" s="17">
        <f t="shared" si="5"/>
        <v>200000</v>
      </c>
      <c r="F12" s="17">
        <f t="shared" si="5"/>
        <v>277000</v>
      </c>
      <c r="G12" s="17">
        <f t="shared" si="5"/>
        <v>115500</v>
      </c>
      <c r="H12" s="17">
        <f t="shared" si="5"/>
        <v>47100</v>
      </c>
      <c r="I12" s="18">
        <f t="shared" si="5"/>
        <v>11900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7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>
      <c r="A14" s="2"/>
      <c r="B14" s="19"/>
      <c r="C14" s="20" t="s">
        <v>14</v>
      </c>
      <c r="D14" s="21"/>
      <c r="E14" s="21"/>
      <c r="F14" s="21"/>
      <c r="G14" s="21"/>
      <c r="H14" s="21"/>
      <c r="I14" s="2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>
      <c r="A16" s="1"/>
      <c r="B16" s="3" t="s">
        <v>15</v>
      </c>
      <c r="C16" s="4"/>
      <c r="D16" s="4"/>
      <c r="E16" s="4"/>
      <c r="F16" s="4"/>
      <c r="G16" s="4"/>
      <c r="H16" s="4"/>
      <c r="I16" s="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>
      <c r="A17" s="2"/>
      <c r="B17" s="23"/>
      <c r="C17" s="24" t="s">
        <v>1</v>
      </c>
      <c r="D17" s="25" t="s">
        <v>2</v>
      </c>
      <c r="E17" s="25" t="s">
        <v>3</v>
      </c>
      <c r="F17" s="25" t="s">
        <v>4</v>
      </c>
      <c r="G17" s="25" t="s">
        <v>5</v>
      </c>
      <c r="H17" s="25" t="s">
        <v>6</v>
      </c>
      <c r="I17" s="25" t="s">
        <v>7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>
      <c r="A18" s="8"/>
      <c r="B18" s="26" t="s">
        <v>8</v>
      </c>
      <c r="C18" s="20" t="s">
        <v>9</v>
      </c>
      <c r="D18" s="27">
        <v>17.0</v>
      </c>
      <c r="E18" s="27">
        <v>43.0</v>
      </c>
      <c r="F18" s="27">
        <v>38.0</v>
      </c>
      <c r="G18" s="27">
        <v>2.0</v>
      </c>
      <c r="H18" s="27"/>
      <c r="I18" s="2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>
      <c r="A19" s="8"/>
      <c r="B19" s="28"/>
      <c r="C19" s="20" t="s">
        <v>16</v>
      </c>
      <c r="D19" s="29">
        <f t="shared" ref="D19:I19" si="6">(D18*$C$4)/100</f>
        <v>34000</v>
      </c>
      <c r="E19" s="29">
        <f t="shared" si="6"/>
        <v>86000</v>
      </c>
      <c r="F19" s="29">
        <f t="shared" si="6"/>
        <v>76000</v>
      </c>
      <c r="G19" s="29">
        <f t="shared" si="6"/>
        <v>4000</v>
      </c>
      <c r="H19" s="29">
        <f t="shared" si="6"/>
        <v>0</v>
      </c>
      <c r="I19" s="29">
        <f t="shared" si="6"/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>
      <c r="A20" s="8"/>
      <c r="B20" s="26" t="s">
        <v>10</v>
      </c>
      <c r="C20" s="20" t="s">
        <v>9</v>
      </c>
      <c r="D20" s="30">
        <v>11.5</v>
      </c>
      <c r="E20" s="27">
        <v>25.0</v>
      </c>
      <c r="F20" s="27">
        <v>35.0</v>
      </c>
      <c r="G20" s="30">
        <v>28.5</v>
      </c>
      <c r="H20" s="27"/>
      <c r="I20" s="2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>
      <c r="A21" s="8"/>
      <c r="B21" s="28"/>
      <c r="C21" s="20" t="s">
        <v>16</v>
      </c>
      <c r="D21" s="29">
        <f t="shared" ref="D21:I21" si="7">(D20*$C$6)/100</f>
        <v>34500</v>
      </c>
      <c r="E21" s="29">
        <f t="shared" si="7"/>
        <v>75000</v>
      </c>
      <c r="F21" s="29">
        <f t="shared" si="7"/>
        <v>105000</v>
      </c>
      <c r="G21" s="29">
        <f t="shared" si="7"/>
        <v>85500</v>
      </c>
      <c r="H21" s="29">
        <f t="shared" si="7"/>
        <v>0</v>
      </c>
      <c r="I21" s="29">
        <f t="shared" si="7"/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>
      <c r="A22" s="8"/>
      <c r="B22" s="26" t="s">
        <v>11</v>
      </c>
      <c r="C22" s="20" t="s">
        <v>9</v>
      </c>
      <c r="D22" s="27">
        <v>9.0</v>
      </c>
      <c r="E22" s="27">
        <v>18.0</v>
      </c>
      <c r="F22" s="27">
        <v>32.0</v>
      </c>
      <c r="G22" s="27">
        <v>20.0</v>
      </c>
      <c r="H22" s="27">
        <v>11.0</v>
      </c>
      <c r="I22" s="27">
        <v>10.0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>
      <c r="A23" s="8"/>
      <c r="B23" s="28"/>
      <c r="C23" s="20" t="s">
        <v>16</v>
      </c>
      <c r="D23" s="29">
        <f t="shared" ref="D23:I23" si="8">(D22*$C$8)/100</f>
        <v>13140</v>
      </c>
      <c r="E23" s="29">
        <f t="shared" si="8"/>
        <v>26280</v>
      </c>
      <c r="F23" s="29">
        <f t="shared" si="8"/>
        <v>46720</v>
      </c>
      <c r="G23" s="29">
        <f t="shared" si="8"/>
        <v>29200</v>
      </c>
      <c r="H23" s="29">
        <f t="shared" si="8"/>
        <v>16060</v>
      </c>
      <c r="I23" s="29">
        <f t="shared" si="8"/>
        <v>14600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>
      <c r="A24" s="8"/>
      <c r="B24" s="26" t="s">
        <v>12</v>
      </c>
      <c r="C24" s="20" t="s">
        <v>9</v>
      </c>
      <c r="D24" s="27">
        <v>2.0</v>
      </c>
      <c r="E24" s="27">
        <v>19.0</v>
      </c>
      <c r="F24" s="27">
        <v>14.0</v>
      </c>
      <c r="G24" s="27">
        <v>20.0</v>
      </c>
      <c r="H24" s="27">
        <v>28.0</v>
      </c>
      <c r="I24" s="27">
        <v>17.0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>
      <c r="A25" s="8"/>
      <c r="B25" s="28"/>
      <c r="C25" s="31" t="s">
        <v>16</v>
      </c>
      <c r="D25" s="32">
        <f t="shared" ref="D25:I25" si="9">(D24*$C$10)/100</f>
        <v>2000</v>
      </c>
      <c r="E25" s="32">
        <f t="shared" si="9"/>
        <v>19000</v>
      </c>
      <c r="F25" s="32">
        <f t="shared" si="9"/>
        <v>14000</v>
      </c>
      <c r="G25" s="32">
        <f t="shared" si="9"/>
        <v>20000</v>
      </c>
      <c r="H25" s="32">
        <f t="shared" si="9"/>
        <v>28000</v>
      </c>
      <c r="I25" s="32">
        <f t="shared" si="9"/>
        <v>17000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>
      <c r="A26" s="1"/>
      <c r="B26" s="1"/>
      <c r="C26" s="33" t="s">
        <v>13</v>
      </c>
      <c r="D26" s="34">
        <f t="shared" ref="D26:I26" si="10">D19+D21+D23+D25</f>
        <v>83640</v>
      </c>
      <c r="E26" s="34">
        <f t="shared" si="10"/>
        <v>206280</v>
      </c>
      <c r="F26" s="34">
        <f t="shared" si="10"/>
        <v>241720</v>
      </c>
      <c r="G26" s="34">
        <f t="shared" si="10"/>
        <v>138700</v>
      </c>
      <c r="H26" s="34">
        <f t="shared" si="10"/>
        <v>44060</v>
      </c>
      <c r="I26" s="34">
        <f t="shared" si="10"/>
        <v>31600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7.5" customHeight="1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>
      <c r="A28" s="1"/>
      <c r="B28" s="35"/>
      <c r="C28" s="36" t="s">
        <v>17</v>
      </c>
      <c r="D28" s="21"/>
      <c r="E28" s="21"/>
      <c r="F28" s="21"/>
      <c r="G28" s="21"/>
      <c r="H28" s="21"/>
      <c r="I28" s="2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>
      <c r="A29" s="1"/>
      <c r="B29" s="1"/>
      <c r="C29" s="1"/>
      <c r="D29" s="1"/>
      <c r="E29" s="1"/>
      <c r="F29" s="1"/>
      <c r="G29" s="1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>
      <c r="A30" s="1"/>
      <c r="B30" s="3" t="s">
        <v>18</v>
      </c>
      <c r="C30" s="4"/>
      <c r="D30" s="4"/>
      <c r="E30" s="4"/>
      <c r="F30" s="4"/>
      <c r="G30" s="4"/>
      <c r="H30" s="4"/>
      <c r="I30" s="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>
      <c r="A31" s="2"/>
      <c r="B31" s="23"/>
      <c r="C31" s="24" t="s">
        <v>1</v>
      </c>
      <c r="D31" s="25" t="s">
        <v>2</v>
      </c>
      <c r="E31" s="25" t="s">
        <v>3</v>
      </c>
      <c r="F31" s="25" t="s">
        <v>4</v>
      </c>
      <c r="G31" s="25" t="s">
        <v>5</v>
      </c>
      <c r="H31" s="25" t="s">
        <v>6</v>
      </c>
      <c r="I31" s="25" t="s">
        <v>7</v>
      </c>
      <c r="J31" s="37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>
      <c r="A32" s="8"/>
      <c r="B32" s="38" t="s">
        <v>8</v>
      </c>
      <c r="C32" s="39">
        <f t="shared" ref="C32:C35" si="11">SUM(D32:I32)</f>
        <v>201910</v>
      </c>
      <c r="D32" s="40">
        <v>38500.0</v>
      </c>
      <c r="E32" s="40">
        <v>79460.0</v>
      </c>
      <c r="F32" s="40">
        <v>82500.0</v>
      </c>
      <c r="G32" s="40">
        <v>1450.0</v>
      </c>
      <c r="H32" s="40">
        <v>0.0</v>
      </c>
      <c r="I32" s="40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>
      <c r="A33" s="8"/>
      <c r="B33" s="38" t="s">
        <v>10</v>
      </c>
      <c r="C33" s="39">
        <f t="shared" si="11"/>
        <v>289650</v>
      </c>
      <c r="D33" s="40">
        <v>30650.0</v>
      </c>
      <c r="E33" s="40">
        <v>80000.0</v>
      </c>
      <c r="F33" s="40">
        <v>109500.0</v>
      </c>
      <c r="G33" s="40">
        <v>69500.0</v>
      </c>
      <c r="H33" s="40">
        <v>0.0</v>
      </c>
      <c r="I33" s="40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>
      <c r="A34" s="8"/>
      <c r="B34" s="38" t="s">
        <v>11</v>
      </c>
      <c r="C34" s="39">
        <f t="shared" si="11"/>
        <v>146570</v>
      </c>
      <c r="D34" s="40">
        <v>12000.0</v>
      </c>
      <c r="E34" s="40">
        <v>25670.0</v>
      </c>
      <c r="F34" s="40">
        <v>62000.0</v>
      </c>
      <c r="G34" s="40">
        <v>12200.0</v>
      </c>
      <c r="H34" s="40">
        <v>12400.0</v>
      </c>
      <c r="I34" s="40">
        <v>22300.0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>
      <c r="A35" s="8"/>
      <c r="B35" s="38" t="s">
        <v>12</v>
      </c>
      <c r="C35" s="41">
        <f t="shared" si="11"/>
        <v>113200</v>
      </c>
      <c r="D35" s="42">
        <v>2000.0</v>
      </c>
      <c r="E35" s="42">
        <v>20000.0</v>
      </c>
      <c r="F35" s="42">
        <v>14300.0</v>
      </c>
      <c r="G35" s="42">
        <v>8900.0</v>
      </c>
      <c r="H35" s="42">
        <v>35400.0</v>
      </c>
      <c r="I35" s="42">
        <v>32600.0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>
      <c r="A36" s="2"/>
      <c r="B36" s="2"/>
      <c r="C36" s="33" t="s">
        <v>13</v>
      </c>
      <c r="D36" s="44">
        <f t="shared" ref="D36:I36" si="12">sum(D32:D35)</f>
        <v>83150</v>
      </c>
      <c r="E36" s="44">
        <f t="shared" si="12"/>
        <v>205130</v>
      </c>
      <c r="F36" s="44">
        <f t="shared" si="12"/>
        <v>268300</v>
      </c>
      <c r="G36" s="44">
        <f t="shared" si="12"/>
        <v>92050</v>
      </c>
      <c r="H36" s="44">
        <f t="shared" si="12"/>
        <v>47800</v>
      </c>
      <c r="I36" s="44">
        <f t="shared" si="12"/>
        <v>54900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6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>
      <c r="A38" s="2"/>
      <c r="B38" s="45"/>
      <c r="C38" s="20" t="s">
        <v>19</v>
      </c>
      <c r="D38" s="21"/>
      <c r="E38" s="21"/>
      <c r="F38" s="21"/>
      <c r="G38" s="21"/>
      <c r="H38" s="21"/>
      <c r="I38" s="2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>
      <c r="A40" s="1"/>
      <c r="B40" s="3" t="s">
        <v>20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5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>
      <c r="B41" s="46"/>
      <c r="C41" s="7" t="s">
        <v>21</v>
      </c>
      <c r="D41" s="7" t="s">
        <v>2</v>
      </c>
      <c r="E41" s="7" t="s">
        <v>3</v>
      </c>
      <c r="F41" s="7" t="s">
        <v>4</v>
      </c>
      <c r="G41" s="7" t="s">
        <v>5</v>
      </c>
      <c r="H41" s="7" t="s">
        <v>6</v>
      </c>
      <c r="I41" s="7" t="s">
        <v>7</v>
      </c>
      <c r="J41" s="47" t="s">
        <v>22</v>
      </c>
      <c r="M41" s="48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>
      <c r="A42" s="8"/>
      <c r="B42" s="49" t="s">
        <v>8</v>
      </c>
      <c r="C42" s="50" t="s">
        <v>23</v>
      </c>
      <c r="D42" s="51">
        <f t="shared" ref="D42:G42" si="13">D19/D32</f>
        <v>0.8831168831</v>
      </c>
      <c r="E42" s="51">
        <f t="shared" si="13"/>
        <v>1.082305563</v>
      </c>
      <c r="F42" s="51">
        <f t="shared" si="13"/>
        <v>0.9212121212</v>
      </c>
      <c r="G42" s="51">
        <f t="shared" si="13"/>
        <v>2.75862069</v>
      </c>
      <c r="H42" s="10"/>
      <c r="I42" s="10"/>
      <c r="J42" s="52"/>
      <c r="K42" s="53"/>
      <c r="L42" s="53"/>
      <c r="M42" s="5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>
      <c r="A43" s="8"/>
      <c r="B43" s="49" t="s">
        <v>10</v>
      </c>
      <c r="C43" s="50" t="s">
        <v>23</v>
      </c>
      <c r="D43" s="51">
        <f t="shared" ref="D43:G43" si="14">D21/D33</f>
        <v>1.125611746</v>
      </c>
      <c r="E43" s="51">
        <f t="shared" si="14"/>
        <v>0.9375</v>
      </c>
      <c r="F43" s="51">
        <f t="shared" si="14"/>
        <v>0.9589041096</v>
      </c>
      <c r="G43" s="51">
        <f t="shared" si="14"/>
        <v>1.230215827</v>
      </c>
      <c r="H43" s="10"/>
      <c r="I43" s="10"/>
      <c r="J43" s="52"/>
      <c r="K43" s="53"/>
      <c r="L43" s="53"/>
      <c r="M43" s="5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>
      <c r="A44" s="8"/>
      <c r="B44" s="49" t="s">
        <v>11</v>
      </c>
      <c r="C44" s="55" t="s">
        <v>23</v>
      </c>
      <c r="D44" s="56">
        <f t="shared" ref="D44:I44" si="15">D23/D34</f>
        <v>1.095</v>
      </c>
      <c r="E44" s="56">
        <f t="shared" si="15"/>
        <v>1.023763148</v>
      </c>
      <c r="F44" s="56">
        <f t="shared" si="15"/>
        <v>0.7535483871</v>
      </c>
      <c r="G44" s="56">
        <f t="shared" si="15"/>
        <v>2.393442623</v>
      </c>
      <c r="H44" s="56">
        <f t="shared" si="15"/>
        <v>1.29516129</v>
      </c>
      <c r="I44" s="56">
        <f t="shared" si="15"/>
        <v>0.6547085202</v>
      </c>
      <c r="J44" s="58" t="s">
        <v>24</v>
      </c>
      <c r="K44" s="59"/>
      <c r="L44" s="59"/>
      <c r="M44" s="60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>
      <c r="A45" s="8"/>
      <c r="B45" s="61" t="s">
        <v>26</v>
      </c>
      <c r="C45" s="62" t="s">
        <v>23</v>
      </c>
      <c r="D45" s="63">
        <f t="shared" ref="D45:I45" si="16">D25/D35</f>
        <v>1</v>
      </c>
      <c r="E45" s="63">
        <f t="shared" si="16"/>
        <v>0.95</v>
      </c>
      <c r="F45" s="63">
        <f t="shared" si="16"/>
        <v>0.979020979</v>
      </c>
      <c r="G45" s="63">
        <f t="shared" si="16"/>
        <v>2.247191011</v>
      </c>
      <c r="H45" s="63">
        <f t="shared" si="16"/>
        <v>0.790960452</v>
      </c>
      <c r="I45" s="63">
        <f t="shared" si="16"/>
        <v>0.5214723926</v>
      </c>
      <c r="J45" s="64" t="s">
        <v>24</v>
      </c>
      <c r="K45" s="4"/>
      <c r="L45" s="4"/>
      <c r="M45" s="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>
      <c r="A46" s="2"/>
      <c r="B46" s="65" t="s">
        <v>28</v>
      </c>
      <c r="C46" s="66"/>
      <c r="D46" s="67">
        <f t="shared" ref="D46:I46" si="17">(D19+D21+D23+D25)/(D32+D33+D34+D35)</f>
        <v>1.005892965</v>
      </c>
      <c r="E46" s="67">
        <f t="shared" si="17"/>
        <v>1.005606201</v>
      </c>
      <c r="F46" s="67">
        <f t="shared" si="17"/>
        <v>0.9009317928</v>
      </c>
      <c r="G46" s="67">
        <f t="shared" si="17"/>
        <v>1.506789788</v>
      </c>
      <c r="H46" s="67">
        <f t="shared" si="17"/>
        <v>0.9217573222</v>
      </c>
      <c r="I46" s="67">
        <f t="shared" si="17"/>
        <v>0.5755919854</v>
      </c>
      <c r="J46" s="68" t="s">
        <v>36</v>
      </c>
      <c r="K46" s="4"/>
      <c r="L46" s="4"/>
      <c r="M46" s="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>
      <c r="A48" s="2"/>
      <c r="B48" s="69" t="s">
        <v>38</v>
      </c>
      <c r="C48" s="4"/>
      <c r="D48" s="4"/>
      <c r="E48" s="4"/>
      <c r="F48" s="66"/>
      <c r="G48" s="67">
        <f>(D26+E26+F26+G26+H26+I26)/(D36+E36+F36+G36+H36+I36)</f>
        <v>0.9929059135</v>
      </c>
      <c r="H48" s="64" t="s">
        <v>39</v>
      </c>
      <c r="I48" s="4"/>
      <c r="J48" s="4"/>
      <c r="K48" s="4"/>
      <c r="L48" s="4"/>
      <c r="M48" s="5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>
      <c r="A50" s="2"/>
      <c r="B50" s="70"/>
      <c r="C50" s="20" t="s">
        <v>32</v>
      </c>
      <c r="D50" s="21"/>
      <c r="E50" s="21"/>
      <c r="F50" s="21"/>
      <c r="G50" s="21"/>
      <c r="H50" s="21"/>
      <c r="I50" s="21"/>
      <c r="J50" s="21"/>
      <c r="K50" s="21"/>
      <c r="L50" s="21"/>
      <c r="M50" s="2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>
      <c r="A52" s="2"/>
      <c r="B52" s="3" t="s">
        <v>33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5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>
      <c r="A53" s="2"/>
      <c r="B53" s="46"/>
      <c r="C53" s="7" t="s">
        <v>21</v>
      </c>
      <c r="D53" s="7" t="s">
        <v>2</v>
      </c>
      <c r="E53" s="7" t="s">
        <v>3</v>
      </c>
      <c r="F53" s="7" t="s">
        <v>4</v>
      </c>
      <c r="G53" s="7" t="s">
        <v>5</v>
      </c>
      <c r="H53" s="7" t="s">
        <v>6</v>
      </c>
      <c r="I53" s="7" t="s">
        <v>7</v>
      </c>
      <c r="J53" s="71"/>
      <c r="K53" s="72"/>
      <c r="L53" s="72"/>
      <c r="M53" s="73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>
      <c r="A54" s="2"/>
      <c r="B54" s="74" t="s">
        <v>8</v>
      </c>
      <c r="C54" s="50" t="s">
        <v>34</v>
      </c>
      <c r="D54" s="51">
        <f t="shared" ref="D54:G54" si="18">(D4-D19)/D42</f>
        <v>6794.117647</v>
      </c>
      <c r="E54" s="51">
        <f t="shared" si="18"/>
        <v>-5543.72093</v>
      </c>
      <c r="F54" s="51">
        <f t="shared" si="18"/>
        <v>4342.105263</v>
      </c>
      <c r="G54" s="51">
        <f t="shared" si="18"/>
        <v>-1450</v>
      </c>
      <c r="H54" s="10"/>
      <c r="I54" s="10"/>
      <c r="J54" s="75"/>
      <c r="K54" s="53"/>
      <c r="L54" s="53"/>
      <c r="M54" s="54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>
      <c r="A55" s="2"/>
      <c r="B55" s="76" t="s">
        <v>10</v>
      </c>
      <c r="C55" s="77" t="s">
        <v>34</v>
      </c>
      <c r="D55" s="70">
        <f t="shared" ref="D55:G55" si="19">(D6-D21)/D43</f>
        <v>2665.217391</v>
      </c>
      <c r="E55" s="70">
        <f t="shared" si="19"/>
        <v>0</v>
      </c>
      <c r="F55" s="70">
        <f t="shared" si="19"/>
        <v>7821.428571</v>
      </c>
      <c r="G55" s="70">
        <f t="shared" si="19"/>
        <v>-8535.087719</v>
      </c>
      <c r="H55" s="19"/>
      <c r="I55" s="19"/>
      <c r="J55" s="39"/>
      <c r="K55" s="21"/>
      <c r="L55" s="21"/>
      <c r="M55" s="78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>
      <c r="A56" s="2"/>
      <c r="B56" s="76" t="s">
        <v>11</v>
      </c>
      <c r="C56" s="77" t="s">
        <v>34</v>
      </c>
      <c r="D56" s="70">
        <f t="shared" ref="D56:H56" si="20">(D8-D23)/D44</f>
        <v>-1041.09589</v>
      </c>
      <c r="E56" s="70">
        <f t="shared" si="20"/>
        <v>3633.652968</v>
      </c>
      <c r="F56" s="70">
        <f t="shared" si="20"/>
        <v>17623.28767</v>
      </c>
      <c r="G56" s="70">
        <f t="shared" si="20"/>
        <v>-1754.794521</v>
      </c>
      <c r="H56" s="70">
        <f t="shared" si="20"/>
        <v>-2748.692403</v>
      </c>
      <c r="I56" s="19"/>
      <c r="J56" s="39"/>
      <c r="K56" s="21"/>
      <c r="L56" s="21"/>
      <c r="M56" s="78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>
      <c r="A57" s="2"/>
      <c r="B57" s="79" t="s">
        <v>26</v>
      </c>
      <c r="C57" s="80" t="s">
        <v>34</v>
      </c>
      <c r="D57" s="81">
        <f t="shared" ref="D57:H57" si="21">(D10-D25)/D45</f>
        <v>3000</v>
      </c>
      <c r="E57" s="81">
        <f t="shared" si="21"/>
        <v>-4210.526316</v>
      </c>
      <c r="F57" s="81">
        <f t="shared" si="21"/>
        <v>10725</v>
      </c>
      <c r="G57" s="81">
        <f t="shared" si="21"/>
        <v>-2002.5</v>
      </c>
      <c r="H57" s="81">
        <f t="shared" si="21"/>
        <v>8344.285714</v>
      </c>
      <c r="I57" s="82"/>
      <c r="J57" s="83"/>
      <c r="K57" s="84"/>
      <c r="L57" s="84"/>
      <c r="M57" s="85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>
      <c r="A58" s="2"/>
      <c r="B58" s="86" t="s">
        <v>35</v>
      </c>
      <c r="C58" s="87"/>
      <c r="D58" s="23">
        <f t="shared" ref="D58:H58" si="22">(D12-D26)/D46</f>
        <v>10796.37733</v>
      </c>
      <c r="E58" s="23">
        <f t="shared" si="22"/>
        <v>-6244.989335</v>
      </c>
      <c r="F58" s="23">
        <f t="shared" si="22"/>
        <v>39159.45722</v>
      </c>
      <c r="G58" s="23">
        <f t="shared" si="22"/>
        <v>-15396.97188</v>
      </c>
      <c r="H58" s="23">
        <f t="shared" si="22"/>
        <v>3298.048116</v>
      </c>
      <c r="I58" s="23"/>
      <c r="J58" s="88"/>
      <c r="K58" s="89"/>
      <c r="L58" s="89"/>
      <c r="M58" s="8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</sheetData>
  <mergeCells count="33">
    <mergeCell ref="B2:I2"/>
    <mergeCell ref="B4:B5"/>
    <mergeCell ref="B6:B7"/>
    <mergeCell ref="B8:B9"/>
    <mergeCell ref="B10:B11"/>
    <mergeCell ref="C14:I14"/>
    <mergeCell ref="B16:I16"/>
    <mergeCell ref="B18:B19"/>
    <mergeCell ref="B20:B21"/>
    <mergeCell ref="B22:B23"/>
    <mergeCell ref="B24:B25"/>
    <mergeCell ref="C28:I28"/>
    <mergeCell ref="B30:I30"/>
    <mergeCell ref="C38:I38"/>
    <mergeCell ref="B40:M40"/>
    <mergeCell ref="J41:M41"/>
    <mergeCell ref="J42:M42"/>
    <mergeCell ref="J43:M43"/>
    <mergeCell ref="J44:M44"/>
    <mergeCell ref="J45:M45"/>
    <mergeCell ref="J46:M46"/>
    <mergeCell ref="J57:M57"/>
    <mergeCell ref="J58:M58"/>
    <mergeCell ref="J55:M55"/>
    <mergeCell ref="J53:M53"/>
    <mergeCell ref="J54:M54"/>
    <mergeCell ref="B46:C46"/>
    <mergeCell ref="B48:F48"/>
    <mergeCell ref="H48:M48"/>
    <mergeCell ref="C50:M50"/>
    <mergeCell ref="J56:M56"/>
    <mergeCell ref="B58:C58"/>
    <mergeCell ref="B52:M52"/>
  </mergeCells>
  <drawing r:id="rId1"/>
</worksheet>
</file>