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S 01" sheetId="1" r:id="rId4"/>
    <sheet state="visible" name="MES 02" sheetId="2" r:id="rId5"/>
    <sheet state="visible" name="MES 03" sheetId="3" r:id="rId6"/>
    <sheet state="visible" name="MES 04" sheetId="4" r:id="rId7"/>
    <sheet state="visible" name="MES 05" sheetId="5" r:id="rId8"/>
    <sheet state="visible" name="MES 06" sheetId="6" r:id="rId9"/>
  </sheets>
  <definedNames/>
  <calcPr/>
</workbook>
</file>

<file path=xl/sharedStrings.xml><?xml version="1.0" encoding="utf-8"?>
<sst xmlns="http://schemas.openxmlformats.org/spreadsheetml/2006/main" count="715" uniqueCount="41">
  <si>
    <t>VALOR PLANIFICADO (PV)</t>
  </si>
  <si>
    <t>Costo Total</t>
  </si>
  <si>
    <t>Mes 01</t>
  </si>
  <si>
    <t>Mes 02</t>
  </si>
  <si>
    <t>Mes 03</t>
  </si>
  <si>
    <t>Mes 04</t>
  </si>
  <si>
    <t>Mes 05</t>
  </si>
  <si>
    <t>Mes 06</t>
  </si>
  <si>
    <t>Fundaciones</t>
  </si>
  <si>
    <t>% Completado</t>
  </si>
  <si>
    <t>Estructura</t>
  </si>
  <si>
    <t>Instalaciones</t>
  </si>
  <si>
    <t>Acabados</t>
  </si>
  <si>
    <t>TOTAL</t>
  </si>
  <si>
    <t>El Presupuesto y Cronograma de ejecución deben ser realizados por la Gerencia de Construcción.</t>
  </si>
  <si>
    <t>VALOR GANADO (EV)</t>
  </si>
  <si>
    <t>Valor Ganado</t>
  </si>
  <si>
    <t xml:space="preserve">Estos porcentajes de avance deben ser colocados por la Gerencia de Auditoría </t>
  </si>
  <si>
    <t>COSTO REAL MES UNO</t>
  </si>
  <si>
    <t>Esta información debe ser entregada por Administración.</t>
  </si>
  <si>
    <t>INDICE DE DESEMPEÑO DE TIEMPO</t>
  </si>
  <si>
    <t>INDICADOR</t>
  </si>
  <si>
    <t>CONCLUSIÓN</t>
  </si>
  <si>
    <t>SPI</t>
  </si>
  <si>
    <t>Existe retraso en esta actividad.</t>
  </si>
  <si>
    <t>Esta actividad está adelantada.</t>
  </si>
  <si>
    <t>Acabado</t>
  </si>
  <si>
    <t>DESEMPEÑO DEL MES SPI</t>
  </si>
  <si>
    <t>El Proyecto está retrasado.</t>
  </si>
  <si>
    <t>Estos datos arrojados deben ser analizados entre el Cliente y las Gerencias de Auditoría y Construcción de manera de identificar las causas de los desvios.</t>
  </si>
  <si>
    <t>INDICE DE DESEMPEÑO DE COSTO (CPI)</t>
  </si>
  <si>
    <t>CPI</t>
  </si>
  <si>
    <t>Se está generando menos valor con más recursos invertidos</t>
  </si>
  <si>
    <t>DESEMPEÑO DEL MES CPI</t>
  </si>
  <si>
    <t>Se usaron más recursos que valor generado.</t>
  </si>
  <si>
    <t>INDICE DE DESEMPEÑO DE COSTO DEL PROYECTO FINALIZADO</t>
  </si>
  <si>
    <t>El Proyecto finalizó generando más valor que recursos invertidos.</t>
  </si>
  <si>
    <t>ESTIMACIÓN PARA COMPLETAR BASADO EN EL CPI Y EL SPI</t>
  </si>
  <si>
    <t>ETC</t>
  </si>
  <si>
    <t>Esta actividad se ejecutó de acuerdo a lo planificado.</t>
  </si>
  <si>
    <t>El Proyecto está adelantado.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</si>
</sst>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color theme="1"/>
      <name val="Arial"/>
    </font>
    <font>
      <b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4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horizontal="center" readingOrder="0"/>
    </xf>
    <xf borderId="0" fillId="0" fontId="2" numFmtId="4" xfId="0" applyFont="1" applyNumberFormat="1"/>
    <xf borderId="1" fillId="0" fontId="1" numFmtId="4" xfId="0" applyAlignment="1" applyBorder="1" applyFont="1" applyNumberForma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2" numFmtId="4" xfId="0" applyBorder="1" applyFont="1" applyNumberFormat="1"/>
    <xf borderId="4" fillId="2" fontId="1" numFmtId="4" xfId="0" applyAlignment="1" applyBorder="1" applyFill="1" applyFont="1" applyNumberFormat="1">
      <alignment horizontal="center" readingOrder="0"/>
    </xf>
    <xf borderId="0" fillId="0" fontId="1" numFmtId="4" xfId="0" applyAlignment="1" applyFont="1" applyNumberFormat="1">
      <alignment readingOrder="0" vertical="center"/>
    </xf>
    <xf borderId="5" fillId="2" fontId="1" numFmtId="4" xfId="0" applyAlignment="1" applyBorder="1" applyFont="1" applyNumberFormat="1">
      <alignment readingOrder="0" vertical="center"/>
    </xf>
    <xf borderId="6" fillId="0" fontId="2" numFmtId="4" xfId="0" applyBorder="1" applyFont="1" applyNumberFormat="1"/>
    <xf borderId="6" fillId="0" fontId="2" numFmtId="4" xfId="0" applyAlignment="1" applyBorder="1" applyFont="1" applyNumberFormat="1">
      <alignment readingOrder="0"/>
    </xf>
    <xf borderId="7" fillId="0" fontId="2" numFmtId="4" xfId="0" applyAlignment="1" applyBorder="1" applyFont="1" applyNumberFormat="1">
      <alignment readingOrder="0"/>
    </xf>
    <xf borderId="8" fillId="0" fontId="3" numFmtId="0" xfId="0" applyBorder="1" applyFont="1"/>
    <xf borderId="9" fillId="0" fontId="2" numFmtId="4" xfId="0" applyAlignment="1" applyBorder="1" applyFont="1" applyNumberFormat="1">
      <alignment readingOrder="0"/>
    </xf>
    <xf borderId="10" fillId="0" fontId="2" numFmtId="4" xfId="0" applyAlignment="1" applyBorder="1" applyFont="1" applyNumberFormat="1">
      <alignment readingOrder="0"/>
    </xf>
    <xf borderId="11" fillId="3" fontId="1" numFmtId="4" xfId="0" applyAlignment="1" applyBorder="1" applyFill="1" applyFont="1" applyNumberFormat="1">
      <alignment horizontal="right" readingOrder="0"/>
    </xf>
    <xf borderId="12" fillId="0" fontId="1" numFmtId="4" xfId="0" applyBorder="1" applyFont="1" applyNumberFormat="1"/>
    <xf borderId="13" fillId="0" fontId="1" numFmtId="4" xfId="0" applyBorder="1" applyFont="1" applyNumberFormat="1"/>
    <xf borderId="14" fillId="0" fontId="2" numFmtId="4" xfId="0" applyBorder="1" applyFont="1" applyNumberFormat="1"/>
    <xf borderId="15" fillId="0" fontId="2" numFmtId="4" xfId="0" applyAlignment="1" applyBorder="1" applyFont="1" applyNumberFormat="1">
      <alignment readingOrder="0"/>
    </xf>
    <xf borderId="16" fillId="0" fontId="3" numFmtId="0" xfId="0" applyBorder="1" applyFont="1"/>
    <xf borderId="17" fillId="0" fontId="3" numFmtId="0" xfId="0" applyBorder="1" applyFont="1"/>
    <xf borderId="18" fillId="0" fontId="2" numFmtId="4" xfId="0" applyBorder="1" applyFont="1" applyNumberFormat="1"/>
    <xf borderId="19" fillId="2" fontId="1" numFmtId="4" xfId="0" applyAlignment="1" applyBorder="1" applyFont="1" applyNumberFormat="1">
      <alignment horizontal="center" readingOrder="0"/>
    </xf>
    <xf borderId="20" fillId="2" fontId="1" numFmtId="4" xfId="0" applyAlignment="1" applyBorder="1" applyFont="1" applyNumberFormat="1">
      <alignment horizontal="center" readingOrder="0"/>
    </xf>
    <xf borderId="21" fillId="2" fontId="1" numFmtId="4" xfId="0" applyAlignment="1" applyBorder="1" applyFont="1" applyNumberFormat="1">
      <alignment readingOrder="0" vertical="center"/>
    </xf>
    <xf borderId="22" fillId="4" fontId="2" numFmtId="4" xfId="0" applyAlignment="1" applyBorder="1" applyFill="1" applyFont="1" applyNumberFormat="1">
      <alignment readingOrder="0"/>
    </xf>
    <xf borderId="18" fillId="0" fontId="3" numFmtId="0" xfId="0" applyBorder="1" applyFont="1"/>
    <xf borderId="22" fillId="0" fontId="2" numFmtId="4" xfId="0" applyAlignment="1" applyBorder="1" applyFont="1" applyNumberFormat="1">
      <alignment readingOrder="0"/>
    </xf>
    <xf borderId="22" fillId="4" fontId="2" numFmtId="0" xfId="0" applyAlignment="1" applyBorder="1" applyFont="1">
      <alignment readingOrder="0"/>
    </xf>
    <xf borderId="23" fillId="0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horizontal="right" readingOrder="0"/>
    </xf>
    <xf borderId="1" fillId="3" fontId="1" numFmtId="4" xfId="0" applyAlignment="1" applyBorder="1" applyFont="1" applyNumberFormat="1">
      <alignment horizontal="right" readingOrder="0"/>
    </xf>
    <xf borderId="25" fillId="0" fontId="1" numFmtId="4" xfId="0" applyAlignment="1" applyBorder="1" applyFont="1" applyNumberFormat="1">
      <alignment horizontal="center" readingOrder="0"/>
    </xf>
    <xf borderId="14" fillId="4" fontId="1" numFmtId="4" xfId="0" applyAlignment="1" applyBorder="1" applyFont="1" applyNumberFormat="1">
      <alignment horizontal="center" readingOrder="0"/>
    </xf>
    <xf borderId="15" fillId="0" fontId="2" numFmtId="4" xfId="0" applyAlignment="1" applyBorder="1" applyFont="1" applyNumberFormat="1">
      <alignment horizontal="left" readingOrder="0"/>
    </xf>
    <xf borderId="0" fillId="0" fontId="2" numFmtId="4" xfId="0" applyAlignment="1" applyFont="1" applyNumberFormat="1">
      <alignment readingOrder="0"/>
    </xf>
    <xf borderId="14" fillId="2" fontId="1" numFmtId="4" xfId="0" applyAlignment="1" applyBorder="1" applyFont="1" applyNumberFormat="1">
      <alignment readingOrder="0" vertical="center"/>
    </xf>
    <xf borderId="15" fillId="0" fontId="2" numFmtId="4" xfId="0" applyBorder="1" applyFont="1" applyNumberFormat="1"/>
    <xf borderId="22" fillId="5" fontId="2" numFmtId="4" xfId="0" applyAlignment="1" applyBorder="1" applyFill="1" applyFont="1" applyNumberFormat="1">
      <alignment readingOrder="0"/>
    </xf>
    <xf borderId="23" fillId="0" fontId="2" numFmtId="4" xfId="0" applyBorder="1" applyFont="1" applyNumberFormat="1"/>
    <xf borderId="24" fillId="5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readingOrder="0"/>
    </xf>
    <xf borderId="25" fillId="0" fontId="1" numFmtId="4" xfId="0" applyBorder="1" applyFont="1" applyNumberFormat="1"/>
    <xf borderId="14" fillId="5" fontId="2" numFmtId="4" xfId="0" applyBorder="1" applyFont="1" applyNumberFormat="1"/>
    <xf borderId="4" fillId="0" fontId="2" numFmtId="0" xfId="0" applyBorder="1" applyFont="1"/>
    <xf borderId="26" fillId="2" fontId="1" numFmtId="4" xfId="0" applyAlignment="1" applyBorder="1" applyFont="1" applyNumberFormat="1">
      <alignment horizontal="center" readingOrder="0"/>
    </xf>
    <xf borderId="27" fillId="0" fontId="3" numFmtId="0" xfId="0" applyBorder="1" applyFont="1"/>
    <xf borderId="11" fillId="2" fontId="1" numFmtId="4" xfId="0" applyAlignment="1" applyBorder="1" applyFont="1" applyNumberFormat="1">
      <alignment readingOrder="0" vertical="center"/>
    </xf>
    <xf borderId="6" fillId="0" fontId="2" numFmtId="4" xfId="0" applyAlignment="1" applyBorder="1" applyFont="1" applyNumberFormat="1">
      <alignment horizontal="center" readingOrder="0"/>
    </xf>
    <xf borderId="6" fillId="6" fontId="2" numFmtId="4" xfId="0" applyBorder="1" applyFill="1" applyFont="1" applyNumberFormat="1"/>
    <xf borderId="28" fillId="0" fontId="2" numFmtId="4" xfId="0" applyAlignment="1" applyBorder="1" applyFont="1" applyNumberFormat="1">
      <alignment readingOrder="0"/>
    </xf>
    <xf borderId="29" fillId="0" fontId="3" numFmtId="0" xfId="0" applyBorder="1" applyFont="1"/>
    <xf borderId="30" fillId="0" fontId="3" numFmtId="0" xfId="0" applyBorder="1" applyFont="1"/>
    <xf borderId="31" fillId="6" fontId="2" numFmtId="4" xfId="0" applyBorder="1" applyFont="1" applyNumberFormat="1"/>
    <xf borderId="31" fillId="0" fontId="2" numFmtId="4" xfId="0" applyBorder="1" applyFont="1" applyNumberFormat="1"/>
    <xf borderId="32" fillId="0" fontId="2" numFmtId="4" xfId="0" applyAlignment="1" applyBorder="1" applyFont="1" applyNumberFormat="1">
      <alignment readingOrder="0"/>
    </xf>
    <xf borderId="33" fillId="0" fontId="3" numFmtId="0" xfId="0" applyBorder="1" applyFont="1"/>
    <xf borderId="34" fillId="0" fontId="3" numFmtId="0" xfId="0" applyBorder="1" applyFont="1"/>
    <xf borderId="11" fillId="7" fontId="1" numFmtId="4" xfId="0" applyAlignment="1" applyBorder="1" applyFill="1" applyFont="1" applyNumberFormat="1">
      <alignment readingOrder="0" vertical="center"/>
    </xf>
    <xf borderId="12" fillId="6" fontId="2" numFmtId="4" xfId="0" applyBorder="1" applyFont="1" applyNumberFormat="1"/>
    <xf borderId="1" fillId="6" fontId="2" numFmtId="4" xfId="0" applyAlignment="1" applyBorder="1" applyFont="1" applyNumberFormat="1">
      <alignment horizontal="right" readingOrder="0"/>
    </xf>
    <xf borderId="35" fillId="0" fontId="3" numFmtId="0" xfId="0" applyBorder="1" applyFont="1"/>
    <xf borderId="12" fillId="0" fontId="2" numFmtId="4" xfId="0" applyBorder="1" applyFont="1" applyNumberFormat="1"/>
    <xf borderId="2" fillId="0" fontId="2" numFmtId="4" xfId="0" applyAlignment="1" applyBorder="1" applyFont="1" applyNumberFormat="1">
      <alignment readingOrder="0"/>
    </xf>
    <xf borderId="14" fillId="6" fontId="2" numFmtId="4" xfId="0" applyBorder="1" applyFont="1" applyNumberFormat="1"/>
    <xf borderId="0" fillId="0" fontId="4" numFmtId="4" xfId="0" applyAlignment="1" applyFont="1" applyNumberFormat="1">
      <alignment vertical="bottom"/>
    </xf>
    <xf borderId="1" fillId="0" fontId="5" numFmtId="4" xfId="0" applyAlignment="1" applyBorder="1" applyFont="1" applyNumberFormat="1">
      <alignment horizontal="center" vertical="bottom"/>
    </xf>
    <xf borderId="4" fillId="0" fontId="4" numFmtId="4" xfId="0" applyAlignment="1" applyBorder="1" applyFont="1" applyNumberFormat="1">
      <alignment vertical="bottom"/>
    </xf>
    <xf borderId="4" fillId="2" fontId="5" numFmtId="4" xfId="0" applyAlignment="1" applyBorder="1" applyFont="1" applyNumberFormat="1">
      <alignment horizontal="center" vertical="bottom"/>
    </xf>
    <xf borderId="26" fillId="2" fontId="5" numFmtId="4" xfId="0" applyAlignment="1" applyBorder="1" applyFont="1" applyNumberFormat="1">
      <alignment horizontal="center" vertical="bottom"/>
    </xf>
    <xf borderId="0" fillId="0" fontId="4" numFmtId="4" xfId="0" applyFont="1" applyNumberFormat="1"/>
    <xf borderId="11" fillId="2" fontId="5" numFmtId="4" xfId="0" applyBorder="1" applyFont="1" applyNumberFormat="1"/>
    <xf borderId="6" fillId="0" fontId="4" numFmtId="4" xfId="0" applyAlignment="1" applyBorder="1" applyFont="1" applyNumberFormat="1">
      <alignment horizontal="center" vertical="bottom"/>
    </xf>
    <xf borderId="6" fillId="6" fontId="4" numFmtId="4" xfId="0" applyAlignment="1" applyBorder="1" applyFont="1" applyNumberFormat="1">
      <alignment horizontal="right" vertical="bottom"/>
    </xf>
    <xf borderId="6" fillId="0" fontId="4" numFmtId="4" xfId="0" applyAlignment="1" applyBorder="1" applyFont="1" applyNumberFormat="1">
      <alignment horizontal="right" vertical="bottom"/>
    </xf>
    <xf borderId="28" fillId="0" fontId="4" numFmtId="4" xfId="0" applyAlignment="1" applyBorder="1" applyFont="1" applyNumberFormat="1">
      <alignment vertical="bottom"/>
    </xf>
    <xf borderId="31" fillId="0" fontId="4" numFmtId="4" xfId="0" applyAlignment="1" applyBorder="1" applyFont="1" applyNumberFormat="1">
      <alignment horizontal="center" vertical="bottom"/>
    </xf>
    <xf borderId="31" fillId="6" fontId="4" numFmtId="4" xfId="0" applyAlignment="1" applyBorder="1" applyFont="1" applyNumberFormat="1">
      <alignment horizontal="right" vertical="bottom"/>
    </xf>
    <xf borderId="31" fillId="0" fontId="4" numFmtId="4" xfId="0" applyAlignment="1" applyBorder="1" applyFont="1" applyNumberFormat="1">
      <alignment horizontal="right" vertical="bottom"/>
    </xf>
    <xf borderId="32" fillId="0" fontId="4" numFmtId="4" xfId="0" applyAlignment="1" applyBorder="1" applyFont="1" applyNumberFormat="1">
      <alignment vertical="bottom"/>
    </xf>
    <xf borderId="11" fillId="7" fontId="5" numFmtId="4" xfId="0" applyBorder="1" applyFont="1" applyNumberFormat="1"/>
    <xf borderId="12" fillId="0" fontId="4" numFmtId="4" xfId="0" applyAlignment="1" applyBorder="1" applyFont="1" applyNumberFormat="1">
      <alignment horizontal="center" vertical="bottom"/>
    </xf>
    <xf borderId="12" fillId="6" fontId="4" numFmtId="4" xfId="0" applyAlignment="1" applyBorder="1" applyFont="1" applyNumberFormat="1">
      <alignment horizontal="right" vertical="bottom"/>
    </xf>
    <xf borderId="12" fillId="0" fontId="4" numFmtId="4" xfId="0" applyAlignment="1" applyBorder="1" applyFont="1" applyNumberFormat="1">
      <alignment horizontal="right" vertical="bottom"/>
    </xf>
    <xf borderId="36" fillId="0" fontId="4" numFmtId="4" xfId="0" applyAlignment="1" applyBorder="1" applyFont="1" applyNumberFormat="1">
      <alignment vertical="bottom"/>
    </xf>
    <xf borderId="1" fillId="6" fontId="4" numFmtId="4" xfId="0" applyAlignment="1" applyBorder="1" applyFont="1" applyNumberFormat="1">
      <alignment horizontal="right" vertical="bottom"/>
    </xf>
    <xf borderId="2" fillId="0" fontId="4" numFmtId="4" xfId="0" applyAlignment="1" applyBorder="1" applyFont="1" applyNumberFormat="1">
      <alignment vertical="bottom"/>
    </xf>
    <xf borderId="1" fillId="0" fontId="4" numFmtId="4" xfId="0" applyAlignment="1" applyBorder="1" applyFont="1" applyNumberFormat="1">
      <alignment vertical="bottom"/>
    </xf>
    <xf borderId="14" fillId="6" fontId="4" numFmtId="4" xfId="0" applyAlignment="1" applyBorder="1" applyFont="1" applyNumberFormat="1">
      <alignment vertical="bottom"/>
    </xf>
    <xf borderId="15" fillId="0" fontId="4" numFmtId="4" xfId="0" applyAlignment="1" applyBorder="1" applyFont="1" applyNumberFormat="1">
      <alignment vertical="bottom"/>
    </xf>
    <xf borderId="1" fillId="2" fontId="5" numFmtId="4" xfId="0" applyBorder="1" applyFont="1" applyNumberFormat="1"/>
    <xf borderId="37" fillId="0" fontId="2" numFmtId="4" xfId="0" applyAlignment="1" applyBorder="1" applyFont="1" applyNumberFormat="1">
      <alignment horizontal="center" readingOrder="0"/>
    </xf>
    <xf borderId="28" fillId="0" fontId="2" numFmtId="4" xfId="0" applyBorder="1" applyFont="1" applyNumberFormat="1"/>
    <xf borderId="38" fillId="0" fontId="2" numFmtId="4" xfId="0" applyAlignment="1" applyBorder="1" applyFont="1" applyNumberFormat="1">
      <alignment horizontal="center" readingOrder="0"/>
    </xf>
    <xf borderId="39" fillId="0" fontId="3" numFmtId="0" xfId="0" applyBorder="1" applyFont="1"/>
    <xf borderId="1" fillId="7" fontId="5" numFmtId="4" xfId="0" applyBorder="1" applyFont="1" applyNumberFormat="1"/>
    <xf borderId="40" fillId="0" fontId="2" numFmtId="4" xfId="0" applyAlignment="1" applyBorder="1" applyFont="1" applyNumberFormat="1">
      <alignment horizontal="center" readingOrder="0"/>
    </xf>
    <xf borderId="9" fillId="6" fontId="2" numFmtId="4" xfId="0" applyBorder="1" applyFont="1" applyNumberFormat="1"/>
    <xf borderId="9" fillId="0" fontId="2" numFmtId="4" xfId="0" applyBorder="1" applyFont="1" applyNumberFormat="1"/>
    <xf borderId="41" fillId="0" fontId="2" numFmtId="4" xfId="0" applyBorder="1" applyFont="1" applyNumberFormat="1"/>
    <xf borderId="42" fillId="0" fontId="3" numFmtId="0" xfId="0" applyBorder="1" applyFont="1"/>
    <xf borderId="43" fillId="0" fontId="3" numFmtId="0" xfId="0" applyBorder="1" applyFont="1"/>
    <xf borderId="19" fillId="0" fontId="2" numFmtId="4" xfId="0" applyBorder="1" applyFont="1" applyNumberFormat="1"/>
    <xf borderId="44" fillId="0" fontId="3" numFmtId="0" xfId="0" applyBorder="1" applyFont="1"/>
    <xf borderId="45" fillId="0" fontId="3" numFmtId="0" xfId="0" applyBorder="1" applyFont="1"/>
    <xf borderId="6" fillId="6" fontId="2" numFmtId="4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/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/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/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/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38500</v>
      </c>
      <c r="D32" s="40">
        <v>38500.0</v>
      </c>
      <c r="E32" s="29"/>
      <c r="F32" s="29"/>
      <c r="G32" s="29"/>
      <c r="H32" s="29"/>
      <c r="I32" s="2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30650</v>
      </c>
      <c r="D33" s="40">
        <v>30650.0</v>
      </c>
      <c r="E33" s="29"/>
      <c r="F33" s="29"/>
      <c r="G33" s="29"/>
      <c r="H33" s="29"/>
      <c r="I33" s="2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12000</v>
      </c>
      <c r="D34" s="40">
        <v>12000.0</v>
      </c>
      <c r="E34" s="29"/>
      <c r="F34" s="29"/>
      <c r="G34" s="29"/>
      <c r="H34" s="29"/>
      <c r="I34" s="2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2000</v>
      </c>
      <c r="D35" s="42">
        <v>2000.0</v>
      </c>
      <c r="E35" s="43"/>
      <c r="F35" s="43"/>
      <c r="G35" s="43"/>
      <c r="H35" s="43"/>
      <c r="I35" s="4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>D19/D4</f>
        <v>0.85</v>
      </c>
      <c r="E42" s="10"/>
      <c r="F42" s="10"/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>D21/D6</f>
        <v>0.92</v>
      </c>
      <c r="E43" s="10"/>
      <c r="F43" s="10"/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5">
        <f>D23/D8</f>
        <v>1.095</v>
      </c>
      <c r="E44" s="56"/>
      <c r="F44" s="56"/>
      <c r="G44" s="56"/>
      <c r="H44" s="56"/>
      <c r="I44" s="56"/>
      <c r="J44" s="57" t="s">
        <v>25</v>
      </c>
      <c r="K44" s="58"/>
      <c r="L44" s="58"/>
      <c r="M44" s="5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0" t="s">
        <v>26</v>
      </c>
      <c r="C45" s="50" t="s">
        <v>23</v>
      </c>
      <c r="D45" s="61">
        <f>D25/D10</f>
        <v>0.4</v>
      </c>
      <c r="E45" s="56"/>
      <c r="F45" s="56"/>
      <c r="G45" s="56"/>
      <c r="H45" s="56"/>
      <c r="I45" s="56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2" t="s">
        <v>27</v>
      </c>
      <c r="C46" s="63"/>
      <c r="D46" s="64">
        <f>D26/D12</f>
        <v>0.8850793651</v>
      </c>
      <c r="E46" s="64"/>
      <c r="F46" s="64"/>
      <c r="G46" s="64"/>
      <c r="H46" s="64"/>
      <c r="I46" s="64"/>
      <c r="J46" s="65" t="s">
        <v>28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6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67"/>
      <c r="B51" s="68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>
      <c r="A52" s="67"/>
      <c r="B52" s="69"/>
      <c r="C52" s="70" t="s">
        <v>21</v>
      </c>
      <c r="D52" s="70" t="s">
        <v>2</v>
      </c>
      <c r="E52" s="70" t="s">
        <v>3</v>
      </c>
      <c r="F52" s="70" t="s">
        <v>4</v>
      </c>
      <c r="G52" s="70" t="s">
        <v>5</v>
      </c>
      <c r="H52" s="70" t="s">
        <v>6</v>
      </c>
      <c r="I52" s="70" t="s">
        <v>7</v>
      </c>
      <c r="J52" s="71" t="s">
        <v>22</v>
      </c>
      <c r="M52" s="4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>
      <c r="A53" s="72"/>
      <c r="B53" s="73" t="s">
        <v>8</v>
      </c>
      <c r="C53" s="74" t="s">
        <v>31</v>
      </c>
      <c r="D53" s="75">
        <f>D19/D32</f>
        <v>0.8831168831</v>
      </c>
      <c r="E53" s="76"/>
      <c r="F53" s="76"/>
      <c r="G53" s="76"/>
      <c r="H53" s="76"/>
      <c r="I53" s="76"/>
      <c r="J53" s="77"/>
      <c r="K53" s="53"/>
      <c r="L53" s="53"/>
      <c r="M53" s="54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>
      <c r="A54" s="72"/>
      <c r="B54" s="73" t="s">
        <v>10</v>
      </c>
      <c r="C54" s="74" t="s">
        <v>31</v>
      </c>
      <c r="D54" s="75">
        <f>D21/D33</f>
        <v>1.125611746</v>
      </c>
      <c r="E54" s="76"/>
      <c r="F54" s="76"/>
      <c r="G54" s="76"/>
      <c r="H54" s="76"/>
      <c r="I54" s="76"/>
      <c r="J54" s="77"/>
      <c r="K54" s="53"/>
      <c r="L54" s="53"/>
      <c r="M54" s="54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>
      <c r="A55" s="72"/>
      <c r="B55" s="73" t="s">
        <v>11</v>
      </c>
      <c r="C55" s="78" t="s">
        <v>31</v>
      </c>
      <c r="D55" s="79">
        <f>D23/D34</f>
        <v>1.095</v>
      </c>
      <c r="E55" s="80"/>
      <c r="F55" s="80"/>
      <c r="G55" s="80"/>
      <c r="H55" s="80"/>
      <c r="I55" s="80"/>
      <c r="J55" s="81" t="s">
        <v>32</v>
      </c>
      <c r="K55" s="58"/>
      <c r="L55" s="58"/>
      <c r="M55" s="59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>
      <c r="A56" s="72"/>
      <c r="B56" s="82" t="s">
        <v>26</v>
      </c>
      <c r="C56" s="83" t="s">
        <v>31</v>
      </c>
      <c r="D56" s="84">
        <f>D25/D35</f>
        <v>1</v>
      </c>
      <c r="E56" s="85"/>
      <c r="F56" s="85"/>
      <c r="G56" s="85"/>
      <c r="H56" s="85"/>
      <c r="I56" s="85"/>
      <c r="J56" s="86" t="s">
        <v>32</v>
      </c>
      <c r="K56" s="4"/>
      <c r="L56" s="4"/>
      <c r="M56" s="5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>
      <c r="A57" s="67"/>
      <c r="B57" s="87" t="s">
        <v>33</v>
      </c>
      <c r="C57" s="63"/>
      <c r="D57" s="85">
        <f>(D19+D21+D23+D25)/(D32+D33+D34+D35)</f>
        <v>1.005892965</v>
      </c>
      <c r="E57" s="85"/>
      <c r="F57" s="85"/>
      <c r="G57" s="85"/>
      <c r="H57" s="85"/>
      <c r="I57" s="85"/>
      <c r="J57" s="88" t="s">
        <v>34</v>
      </c>
      <c r="K57" s="4"/>
      <c r="L57" s="4"/>
      <c r="M57" s="5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>
      <c r="A59" s="67"/>
      <c r="B59" s="89" t="s">
        <v>35</v>
      </c>
      <c r="C59" s="4"/>
      <c r="D59" s="4"/>
      <c r="E59" s="4"/>
      <c r="F59" s="63"/>
      <c r="G59" s="85"/>
      <c r="H59" s="86" t="s">
        <v>36</v>
      </c>
      <c r="I59" s="4"/>
      <c r="J59" s="4"/>
      <c r="K59" s="4"/>
      <c r="L59" s="4"/>
      <c r="M59" s="5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>
      <c r="A61" s="67"/>
      <c r="B61" s="90"/>
      <c r="C61" s="91" t="s">
        <v>29</v>
      </c>
      <c r="D61" s="21"/>
      <c r="E61" s="21"/>
      <c r="F61" s="21"/>
      <c r="G61" s="21"/>
      <c r="H61" s="21"/>
      <c r="I61" s="21"/>
      <c r="J61" s="21"/>
      <c r="K61" s="21"/>
      <c r="L61" s="21"/>
      <c r="M61" s="22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68" t="s">
        <v>37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69"/>
      <c r="C65" s="70" t="s">
        <v>21</v>
      </c>
      <c r="D65" s="70" t="s">
        <v>2</v>
      </c>
      <c r="E65" s="70" t="s">
        <v>3</v>
      </c>
      <c r="F65" s="70" t="s">
        <v>4</v>
      </c>
      <c r="G65" s="70" t="s">
        <v>5</v>
      </c>
      <c r="H65" s="70" t="s">
        <v>6</v>
      </c>
      <c r="I65" s="70" t="s">
        <v>7</v>
      </c>
      <c r="J65" s="71" t="s">
        <v>22</v>
      </c>
      <c r="M65" s="48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92" t="s">
        <v>8</v>
      </c>
      <c r="C66" s="93" t="s">
        <v>38</v>
      </c>
      <c r="D66" s="51">
        <f>(D4-D19)/(D42*D53)</f>
        <v>7993.079585</v>
      </c>
      <c r="E66" s="10"/>
      <c r="F66" s="10"/>
      <c r="G66" s="10"/>
      <c r="H66" s="10"/>
      <c r="I66" s="10"/>
      <c r="J66" s="94"/>
      <c r="K66" s="53"/>
      <c r="L66" s="53"/>
      <c r="M66" s="5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92" t="s">
        <v>10</v>
      </c>
      <c r="C67" s="95" t="s">
        <v>38</v>
      </c>
      <c r="D67" s="66">
        <f>(D6-D21)/(D43*D54)</f>
        <v>2896.975425</v>
      </c>
      <c r="E67" s="19"/>
      <c r="F67" s="19"/>
      <c r="G67" s="19"/>
      <c r="H67" s="19"/>
      <c r="I67" s="19"/>
      <c r="J67" s="39"/>
      <c r="K67" s="21"/>
      <c r="L67" s="21"/>
      <c r="M67" s="9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92" t="s">
        <v>11</v>
      </c>
      <c r="C68" s="95" t="s">
        <v>38</v>
      </c>
      <c r="D68" s="66">
        <f>(D8-D23)/(D44*D55)</f>
        <v>-950.7725027</v>
      </c>
      <c r="E68" s="19"/>
      <c r="F68" s="19"/>
      <c r="G68" s="19"/>
      <c r="H68" s="19"/>
      <c r="I68" s="19"/>
      <c r="J68" s="39"/>
      <c r="K68" s="21"/>
      <c r="L68" s="21"/>
      <c r="M68" s="9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97" t="s">
        <v>26</v>
      </c>
      <c r="C69" s="98" t="s">
        <v>38</v>
      </c>
      <c r="D69" s="99">
        <f>(D10-D25)/(D45*D56)</f>
        <v>7500</v>
      </c>
      <c r="E69" s="100"/>
      <c r="F69" s="100"/>
      <c r="G69" s="100"/>
      <c r="H69" s="100"/>
      <c r="I69" s="100"/>
      <c r="J69" s="101"/>
      <c r="K69" s="102"/>
      <c r="L69" s="102"/>
      <c r="M69" s="10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87" t="s">
        <v>33</v>
      </c>
      <c r="C70" s="63"/>
      <c r="D70" s="23">
        <f>(D12-D26)/(D46*D57)</f>
        <v>12198.20251</v>
      </c>
      <c r="E70" s="23"/>
      <c r="F70" s="23"/>
      <c r="G70" s="23"/>
      <c r="H70" s="23"/>
      <c r="I70" s="23"/>
      <c r="J70" s="104"/>
      <c r="K70" s="105"/>
      <c r="L70" s="105"/>
      <c r="M70" s="10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</sheetData>
  <mergeCells count="42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B46:C46"/>
    <mergeCell ref="C48:M48"/>
    <mergeCell ref="B51:M51"/>
    <mergeCell ref="J52:M52"/>
    <mergeCell ref="J53:M53"/>
    <mergeCell ref="J54:M54"/>
    <mergeCell ref="J55:M55"/>
    <mergeCell ref="J65:M65"/>
    <mergeCell ref="J66:M66"/>
    <mergeCell ref="J67:M67"/>
    <mergeCell ref="J68:M68"/>
    <mergeCell ref="J69:M69"/>
    <mergeCell ref="J70:M70"/>
    <mergeCell ref="B57:C57"/>
    <mergeCell ref="B70:C70"/>
    <mergeCell ref="J46:M46"/>
    <mergeCell ref="J56:M56"/>
    <mergeCell ref="J57:M57"/>
    <mergeCell ref="B59:F59"/>
    <mergeCell ref="H59:M59"/>
    <mergeCell ref="C61:M61"/>
    <mergeCell ref="B64:M6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117960</v>
      </c>
      <c r="D32" s="40">
        <v>38500.0</v>
      </c>
      <c r="E32" s="40">
        <v>79460.0</v>
      </c>
      <c r="F32" s="40"/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110650</v>
      </c>
      <c r="D33" s="40">
        <v>30650.0</v>
      </c>
      <c r="E33" s="40">
        <v>80000.0</v>
      </c>
      <c r="F33" s="40"/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37670</v>
      </c>
      <c r="D34" s="40">
        <v>12000.0</v>
      </c>
      <c r="E34" s="40">
        <v>25670.0</v>
      </c>
      <c r="F34" s="40"/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22000</v>
      </c>
      <c r="D35" s="42">
        <v>2000.0</v>
      </c>
      <c r="E35" s="42">
        <v>20000.0</v>
      </c>
      <c r="F35" s="42"/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E42" si="13">D19/D4</f>
        <v>0.85</v>
      </c>
      <c r="E42" s="51">
        <f t="shared" si="13"/>
        <v>1.075</v>
      </c>
      <c r="F42" s="10"/>
      <c r="G42" s="10"/>
      <c r="H42" s="10"/>
      <c r="I42" s="10"/>
      <c r="J42" s="57" t="s">
        <v>25</v>
      </c>
      <c r="K42" s="58"/>
      <c r="L42" s="58"/>
      <c r="M42" s="5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E43" si="14">D21/D6</f>
        <v>0.92</v>
      </c>
      <c r="E43" s="51">
        <f t="shared" si="14"/>
        <v>1</v>
      </c>
      <c r="F43" s="10"/>
      <c r="G43" s="10"/>
      <c r="H43" s="10"/>
      <c r="I43" s="10"/>
      <c r="J43" s="52" t="s">
        <v>39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5">
        <f t="shared" ref="D44:E44" si="15">D23/D8</f>
        <v>1.095</v>
      </c>
      <c r="E44" s="55">
        <f t="shared" si="15"/>
        <v>0.876</v>
      </c>
      <c r="F44" s="56"/>
      <c r="G44" s="56"/>
      <c r="H44" s="56"/>
      <c r="I44" s="56"/>
      <c r="J44" s="52" t="s">
        <v>24</v>
      </c>
      <c r="K44" s="53"/>
      <c r="L44" s="53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0" t="s">
        <v>26</v>
      </c>
      <c r="C45" s="50" t="s">
        <v>23</v>
      </c>
      <c r="D45" s="61">
        <f t="shared" ref="D45:E45" si="16">D25/D10</f>
        <v>0.4</v>
      </c>
      <c r="E45" s="61">
        <f t="shared" si="16"/>
        <v>1.266666667</v>
      </c>
      <c r="F45" s="64"/>
      <c r="G45" s="64"/>
      <c r="H45" s="64"/>
      <c r="I45" s="64"/>
      <c r="J45" s="57" t="s">
        <v>25</v>
      </c>
      <c r="K45" s="58"/>
      <c r="L45" s="58"/>
      <c r="M45" s="5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2" t="s">
        <v>27</v>
      </c>
      <c r="C46" s="63"/>
      <c r="D46" s="64">
        <f t="shared" ref="D46:E46" si="17">D26/D12</f>
        <v>0.8850793651</v>
      </c>
      <c r="E46" s="64">
        <f t="shared" si="17"/>
        <v>1.0314</v>
      </c>
      <c r="F46" s="64"/>
      <c r="G46" s="64"/>
      <c r="H46" s="64"/>
      <c r="I46" s="64"/>
      <c r="J46" s="65" t="s">
        <v>40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6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67"/>
      <c r="B51" s="68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>
      <c r="A52" s="67"/>
      <c r="B52" s="69"/>
      <c r="C52" s="70" t="s">
        <v>21</v>
      </c>
      <c r="D52" s="70" t="s">
        <v>2</v>
      </c>
      <c r="E52" s="70" t="s">
        <v>3</v>
      </c>
      <c r="F52" s="70" t="s">
        <v>4</v>
      </c>
      <c r="G52" s="70" t="s">
        <v>5</v>
      </c>
      <c r="H52" s="70" t="s">
        <v>6</v>
      </c>
      <c r="I52" s="70" t="s">
        <v>7</v>
      </c>
      <c r="J52" s="71" t="s">
        <v>22</v>
      </c>
      <c r="M52" s="4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>
      <c r="A53" s="72"/>
      <c r="B53" s="73" t="s">
        <v>8</v>
      </c>
      <c r="C53" s="74" t="s">
        <v>31</v>
      </c>
      <c r="D53" s="75">
        <f t="shared" ref="D53:E53" si="18">D19/D32</f>
        <v>0.8831168831</v>
      </c>
      <c r="E53" s="75">
        <f t="shared" si="18"/>
        <v>1.082305563</v>
      </c>
      <c r="F53" s="76"/>
      <c r="G53" s="76"/>
      <c r="H53" s="76"/>
      <c r="I53" s="76"/>
      <c r="J53" s="77"/>
      <c r="K53" s="53"/>
      <c r="L53" s="53"/>
      <c r="M53" s="54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>
      <c r="A54" s="72"/>
      <c r="B54" s="73" t="s">
        <v>10</v>
      </c>
      <c r="C54" s="74" t="s">
        <v>31</v>
      </c>
      <c r="D54" s="75">
        <f t="shared" ref="D54:E54" si="19">D21/D33</f>
        <v>1.125611746</v>
      </c>
      <c r="E54" s="75">
        <f t="shared" si="19"/>
        <v>0.9375</v>
      </c>
      <c r="F54" s="76"/>
      <c r="G54" s="76"/>
      <c r="H54" s="76"/>
      <c r="I54" s="76"/>
      <c r="J54" s="77"/>
      <c r="K54" s="53"/>
      <c r="L54" s="53"/>
      <c r="M54" s="54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>
      <c r="A55" s="72"/>
      <c r="B55" s="73" t="s">
        <v>11</v>
      </c>
      <c r="C55" s="78" t="s">
        <v>31</v>
      </c>
      <c r="D55" s="79">
        <f t="shared" ref="D55:E55" si="20">D23/D34</f>
        <v>1.095</v>
      </c>
      <c r="E55" s="79">
        <f t="shared" si="20"/>
        <v>1.023763148</v>
      </c>
      <c r="F55" s="80"/>
      <c r="G55" s="80"/>
      <c r="H55" s="80"/>
      <c r="I55" s="80"/>
      <c r="J55" s="81" t="s">
        <v>32</v>
      </c>
      <c r="K55" s="58"/>
      <c r="L55" s="58"/>
      <c r="M55" s="59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>
      <c r="A56" s="72"/>
      <c r="B56" s="82" t="s">
        <v>26</v>
      </c>
      <c r="C56" s="83" t="s">
        <v>31</v>
      </c>
      <c r="D56" s="84">
        <f t="shared" ref="D56:E56" si="21">D25/D35</f>
        <v>1</v>
      </c>
      <c r="E56" s="84">
        <f t="shared" si="21"/>
        <v>0.95</v>
      </c>
      <c r="F56" s="85"/>
      <c r="G56" s="85"/>
      <c r="H56" s="85"/>
      <c r="I56" s="85"/>
      <c r="J56" s="86" t="s">
        <v>32</v>
      </c>
      <c r="K56" s="4"/>
      <c r="L56" s="4"/>
      <c r="M56" s="5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>
      <c r="A57" s="67"/>
      <c r="B57" s="87" t="s">
        <v>33</v>
      </c>
      <c r="C57" s="63"/>
      <c r="D57" s="85">
        <f t="shared" ref="D57:E57" si="22">(D19+D21+D23+D25)/(D32+D33+D34+D35)</f>
        <v>1.005892965</v>
      </c>
      <c r="E57" s="85">
        <f t="shared" si="22"/>
        <v>1.005606201</v>
      </c>
      <c r="F57" s="85"/>
      <c r="G57" s="85"/>
      <c r="H57" s="85"/>
      <c r="I57" s="85"/>
      <c r="J57" s="88" t="s">
        <v>34</v>
      </c>
      <c r="K57" s="4"/>
      <c r="L57" s="4"/>
      <c r="M57" s="5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>
      <c r="A59" s="67"/>
      <c r="B59" s="89" t="s">
        <v>35</v>
      </c>
      <c r="C59" s="4"/>
      <c r="D59" s="4"/>
      <c r="E59" s="4"/>
      <c r="F59" s="63"/>
      <c r="G59" s="85"/>
      <c r="H59" s="86" t="s">
        <v>36</v>
      </c>
      <c r="I59" s="4"/>
      <c r="J59" s="4"/>
      <c r="K59" s="4"/>
      <c r="L59" s="4"/>
      <c r="M59" s="5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>
      <c r="A61" s="67"/>
      <c r="B61" s="90"/>
      <c r="C61" s="91" t="s">
        <v>29</v>
      </c>
      <c r="D61" s="21"/>
      <c r="E61" s="21"/>
      <c r="F61" s="21"/>
      <c r="G61" s="21"/>
      <c r="H61" s="21"/>
      <c r="I61" s="21"/>
      <c r="J61" s="21"/>
      <c r="K61" s="21"/>
      <c r="L61" s="21"/>
      <c r="M61" s="22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68" t="s">
        <v>37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69"/>
      <c r="C65" s="70" t="s">
        <v>21</v>
      </c>
      <c r="D65" s="70" t="s">
        <v>2</v>
      </c>
      <c r="E65" s="70" t="s">
        <v>3</v>
      </c>
      <c r="F65" s="70" t="s">
        <v>4</v>
      </c>
      <c r="G65" s="70" t="s">
        <v>5</v>
      </c>
      <c r="H65" s="70" t="s">
        <v>6</v>
      </c>
      <c r="I65" s="70" t="s">
        <v>7</v>
      </c>
      <c r="J65" s="71" t="s">
        <v>22</v>
      </c>
      <c r="M65" s="48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92" t="s">
        <v>8</v>
      </c>
      <c r="C66" s="93" t="s">
        <v>38</v>
      </c>
      <c r="D66" s="51">
        <f t="shared" ref="D66:E66" si="23">(D4-D19)/(D42*D53)</f>
        <v>7993.079585</v>
      </c>
      <c r="E66" s="51">
        <f t="shared" si="23"/>
        <v>-5156.949703</v>
      </c>
      <c r="F66" s="10"/>
      <c r="G66" s="10"/>
      <c r="H66" s="10"/>
      <c r="I66" s="10"/>
      <c r="J66" s="94"/>
      <c r="K66" s="53"/>
      <c r="L66" s="53"/>
      <c r="M66" s="5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92" t="s">
        <v>10</v>
      </c>
      <c r="C67" s="95" t="s">
        <v>38</v>
      </c>
      <c r="D67" s="66">
        <f t="shared" ref="D67:E67" si="24">(D6-D21)/(D43*D54)</f>
        <v>2896.975425</v>
      </c>
      <c r="E67" s="66">
        <f t="shared" si="24"/>
        <v>0</v>
      </c>
      <c r="F67" s="19"/>
      <c r="G67" s="19"/>
      <c r="H67" s="19"/>
      <c r="I67" s="19"/>
      <c r="J67" s="39"/>
      <c r="K67" s="21"/>
      <c r="L67" s="21"/>
      <c r="M67" s="9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92" t="s">
        <v>11</v>
      </c>
      <c r="C68" s="95" t="s">
        <v>38</v>
      </c>
      <c r="D68" s="66">
        <f t="shared" ref="D68:E68" si="25">(D8-D23)/(D44*D55)</f>
        <v>-950.7725027</v>
      </c>
      <c r="E68" s="66">
        <f t="shared" si="25"/>
        <v>4148.005671</v>
      </c>
      <c r="F68" s="19"/>
      <c r="G68" s="19"/>
      <c r="H68" s="19"/>
      <c r="I68" s="19"/>
      <c r="J68" s="39"/>
      <c r="K68" s="21"/>
      <c r="L68" s="21"/>
      <c r="M68" s="9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97" t="s">
        <v>26</v>
      </c>
      <c r="C69" s="98" t="s">
        <v>38</v>
      </c>
      <c r="D69" s="99">
        <f t="shared" ref="D69:E69" si="26">(D10-D25)/(D45*D56)</f>
        <v>7500</v>
      </c>
      <c r="E69" s="99">
        <f t="shared" si="26"/>
        <v>-3324.099723</v>
      </c>
      <c r="F69" s="100"/>
      <c r="G69" s="100"/>
      <c r="H69" s="100"/>
      <c r="I69" s="100"/>
      <c r="J69" s="101"/>
      <c r="K69" s="102"/>
      <c r="L69" s="102"/>
      <c r="M69" s="10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87" t="s">
        <v>33</v>
      </c>
      <c r="C70" s="63"/>
      <c r="D70" s="23">
        <f t="shared" ref="D70:E70" si="27">(D12-D26)/(D46*D57)</f>
        <v>12198.20251</v>
      </c>
      <c r="E70" s="23">
        <f t="shared" si="27"/>
        <v>-6054.866526</v>
      </c>
      <c r="F70" s="23"/>
      <c r="G70" s="23"/>
      <c r="H70" s="23"/>
      <c r="I70" s="23"/>
      <c r="J70" s="104"/>
      <c r="K70" s="105"/>
      <c r="L70" s="105"/>
      <c r="M70" s="10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</sheetData>
  <mergeCells count="42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B46:C46"/>
    <mergeCell ref="C48:M48"/>
    <mergeCell ref="B51:M51"/>
    <mergeCell ref="J52:M52"/>
    <mergeCell ref="J53:M53"/>
    <mergeCell ref="J54:M54"/>
    <mergeCell ref="J55:M55"/>
    <mergeCell ref="J65:M65"/>
    <mergeCell ref="J66:M66"/>
    <mergeCell ref="J67:M67"/>
    <mergeCell ref="J68:M68"/>
    <mergeCell ref="J69:M69"/>
    <mergeCell ref="J70:M70"/>
    <mergeCell ref="B57:C57"/>
    <mergeCell ref="B70:C70"/>
    <mergeCell ref="J46:M46"/>
    <mergeCell ref="J56:M56"/>
    <mergeCell ref="J57:M57"/>
    <mergeCell ref="B59:F59"/>
    <mergeCell ref="H59:M59"/>
    <mergeCell ref="C61:M61"/>
    <mergeCell ref="B64:M6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30">
        <v>14.0</v>
      </c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200460</v>
      </c>
      <c r="D32" s="40">
        <v>38500.0</v>
      </c>
      <c r="E32" s="40">
        <v>79460.0</v>
      </c>
      <c r="F32" s="40">
        <v>82500.0</v>
      </c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220150</v>
      </c>
      <c r="D33" s="40">
        <v>30650.0</v>
      </c>
      <c r="E33" s="40">
        <v>80000.0</v>
      </c>
      <c r="F33" s="40">
        <v>109500.0</v>
      </c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99670</v>
      </c>
      <c r="D34" s="40">
        <v>12000.0</v>
      </c>
      <c r="E34" s="40">
        <v>25670.0</v>
      </c>
      <c r="F34" s="40">
        <v>62000.0</v>
      </c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36300</v>
      </c>
      <c r="D35" s="42">
        <v>2000.0</v>
      </c>
      <c r="E35" s="42">
        <v>20000.0</v>
      </c>
      <c r="F35" s="42">
        <v>14300.0</v>
      </c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D19/D4</f>
        <v>0.85</v>
      </c>
      <c r="E42" s="51">
        <f t="shared" si="13"/>
        <v>1.075</v>
      </c>
      <c r="F42" s="51">
        <f t="shared" si="13"/>
        <v>0.95</v>
      </c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F43" si="14">D21/D6</f>
        <v>0.92</v>
      </c>
      <c r="E43" s="51">
        <f t="shared" si="14"/>
        <v>1</v>
      </c>
      <c r="F43" s="51">
        <f t="shared" si="14"/>
        <v>0.9333333333</v>
      </c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5">
        <f t="shared" ref="D44:F44" si="15">D23/D8</f>
        <v>1.095</v>
      </c>
      <c r="E44" s="55">
        <f t="shared" si="15"/>
        <v>0.876</v>
      </c>
      <c r="F44" s="55">
        <f t="shared" si="15"/>
        <v>0.7786666667</v>
      </c>
      <c r="G44" s="10"/>
      <c r="H44" s="10"/>
      <c r="I44" s="10"/>
      <c r="J44" s="52" t="s">
        <v>24</v>
      </c>
      <c r="K44" s="53"/>
      <c r="L44" s="53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0" t="s">
        <v>26</v>
      </c>
      <c r="C45" s="50" t="s">
        <v>23</v>
      </c>
      <c r="D45" s="61">
        <f t="shared" ref="D45:F45" si="16">D25/D10</f>
        <v>0.4</v>
      </c>
      <c r="E45" s="61">
        <f t="shared" si="16"/>
        <v>1.266666667</v>
      </c>
      <c r="F45" s="61">
        <f t="shared" si="16"/>
        <v>0.5714285714</v>
      </c>
      <c r="G45" s="10"/>
      <c r="H45" s="10"/>
      <c r="I45" s="10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2" t="s">
        <v>27</v>
      </c>
      <c r="C46" s="63"/>
      <c r="D46" s="64">
        <f t="shared" ref="D46:F46" si="17">D26/D12</f>
        <v>0.8850793651</v>
      </c>
      <c r="E46" s="64">
        <f t="shared" si="17"/>
        <v>1.0314</v>
      </c>
      <c r="F46" s="64">
        <f t="shared" si="17"/>
        <v>0.8726353791</v>
      </c>
      <c r="G46" s="64"/>
      <c r="H46" s="64"/>
      <c r="I46" s="64"/>
      <c r="J46" s="65" t="s">
        <v>28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6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67"/>
      <c r="B51" s="68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>
      <c r="A52" s="67"/>
      <c r="B52" s="69"/>
      <c r="C52" s="70" t="s">
        <v>21</v>
      </c>
      <c r="D52" s="70" t="s">
        <v>2</v>
      </c>
      <c r="E52" s="70" t="s">
        <v>3</v>
      </c>
      <c r="F52" s="70" t="s">
        <v>4</v>
      </c>
      <c r="G52" s="70" t="s">
        <v>5</v>
      </c>
      <c r="H52" s="70" t="s">
        <v>6</v>
      </c>
      <c r="I52" s="70" t="s">
        <v>7</v>
      </c>
      <c r="J52" s="71" t="s">
        <v>22</v>
      </c>
      <c r="M52" s="4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>
      <c r="A53" s="72"/>
      <c r="B53" s="73" t="s">
        <v>8</v>
      </c>
      <c r="C53" s="74" t="s">
        <v>31</v>
      </c>
      <c r="D53" s="75">
        <f t="shared" ref="D53:F53" si="18">D19/D32</f>
        <v>0.8831168831</v>
      </c>
      <c r="E53" s="75">
        <f t="shared" si="18"/>
        <v>1.082305563</v>
      </c>
      <c r="F53" s="75">
        <f t="shared" si="18"/>
        <v>0.9212121212</v>
      </c>
      <c r="G53" s="76"/>
      <c r="H53" s="76"/>
      <c r="I53" s="76"/>
      <c r="J53" s="77"/>
      <c r="K53" s="53"/>
      <c r="L53" s="53"/>
      <c r="M53" s="54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>
      <c r="A54" s="72"/>
      <c r="B54" s="73" t="s">
        <v>10</v>
      </c>
      <c r="C54" s="74" t="s">
        <v>31</v>
      </c>
      <c r="D54" s="75">
        <f t="shared" ref="D54:F54" si="19">D21/D33</f>
        <v>1.125611746</v>
      </c>
      <c r="E54" s="75">
        <f t="shared" si="19"/>
        <v>0.9375</v>
      </c>
      <c r="F54" s="75">
        <f t="shared" si="19"/>
        <v>0.9589041096</v>
      </c>
      <c r="G54" s="76"/>
      <c r="H54" s="76"/>
      <c r="I54" s="76"/>
      <c r="J54" s="77"/>
      <c r="K54" s="53"/>
      <c r="L54" s="53"/>
      <c r="M54" s="54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>
      <c r="A55" s="72"/>
      <c r="B55" s="73" t="s">
        <v>11</v>
      </c>
      <c r="C55" s="78" t="s">
        <v>31</v>
      </c>
      <c r="D55" s="79">
        <f t="shared" ref="D55:F55" si="20">D23/D34</f>
        <v>1.095</v>
      </c>
      <c r="E55" s="79">
        <f t="shared" si="20"/>
        <v>1.023763148</v>
      </c>
      <c r="F55" s="79">
        <f t="shared" si="20"/>
        <v>0.7535483871</v>
      </c>
      <c r="G55" s="80"/>
      <c r="H55" s="80"/>
      <c r="I55" s="80"/>
      <c r="J55" s="81" t="s">
        <v>32</v>
      </c>
      <c r="K55" s="58"/>
      <c r="L55" s="58"/>
      <c r="M55" s="59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>
      <c r="A56" s="72"/>
      <c r="B56" s="82" t="s">
        <v>26</v>
      </c>
      <c r="C56" s="83" t="s">
        <v>31</v>
      </c>
      <c r="D56" s="84">
        <f t="shared" ref="D56:F56" si="21">D25/D35</f>
        <v>1</v>
      </c>
      <c r="E56" s="84">
        <f t="shared" si="21"/>
        <v>0.95</v>
      </c>
      <c r="F56" s="84">
        <f t="shared" si="21"/>
        <v>0.979020979</v>
      </c>
      <c r="G56" s="85"/>
      <c r="H56" s="85"/>
      <c r="I56" s="85"/>
      <c r="J56" s="86" t="s">
        <v>32</v>
      </c>
      <c r="K56" s="4"/>
      <c r="L56" s="4"/>
      <c r="M56" s="5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>
      <c r="A57" s="67"/>
      <c r="B57" s="87" t="s">
        <v>33</v>
      </c>
      <c r="C57" s="63"/>
      <c r="D57" s="85">
        <f t="shared" ref="D57:F57" si="22">(D19+D21+D23+D25)/(D32+D33+D34+D35)</f>
        <v>1.005892965</v>
      </c>
      <c r="E57" s="85">
        <f t="shared" si="22"/>
        <v>1.005606201</v>
      </c>
      <c r="F57" s="85">
        <f t="shared" si="22"/>
        <v>0.9009317928</v>
      </c>
      <c r="G57" s="85"/>
      <c r="H57" s="85"/>
      <c r="I57" s="85"/>
      <c r="J57" s="88" t="s">
        <v>34</v>
      </c>
      <c r="K57" s="4"/>
      <c r="L57" s="4"/>
      <c r="M57" s="5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>
      <c r="A59" s="67"/>
      <c r="B59" s="89" t="s">
        <v>35</v>
      </c>
      <c r="C59" s="4"/>
      <c r="D59" s="4"/>
      <c r="E59" s="4"/>
      <c r="F59" s="63"/>
      <c r="G59" s="85"/>
      <c r="H59" s="86" t="s">
        <v>36</v>
      </c>
      <c r="I59" s="4"/>
      <c r="J59" s="4"/>
      <c r="K59" s="4"/>
      <c r="L59" s="4"/>
      <c r="M59" s="5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>
      <c r="A61" s="67"/>
      <c r="B61" s="90"/>
      <c r="C61" s="91" t="s">
        <v>29</v>
      </c>
      <c r="D61" s="21"/>
      <c r="E61" s="21"/>
      <c r="F61" s="21"/>
      <c r="G61" s="21"/>
      <c r="H61" s="21"/>
      <c r="I61" s="21"/>
      <c r="J61" s="21"/>
      <c r="K61" s="21"/>
      <c r="L61" s="21"/>
      <c r="M61" s="22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68" t="s">
        <v>37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69"/>
      <c r="C65" s="70" t="s">
        <v>21</v>
      </c>
      <c r="D65" s="70" t="s">
        <v>2</v>
      </c>
      <c r="E65" s="70" t="s">
        <v>3</v>
      </c>
      <c r="F65" s="70" t="s">
        <v>4</v>
      </c>
      <c r="G65" s="70" t="s">
        <v>5</v>
      </c>
      <c r="H65" s="70" t="s">
        <v>6</v>
      </c>
      <c r="I65" s="70" t="s">
        <v>7</v>
      </c>
      <c r="J65" s="71" t="s">
        <v>22</v>
      </c>
      <c r="M65" s="48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92" t="s">
        <v>8</v>
      </c>
      <c r="C66" s="93" t="s">
        <v>38</v>
      </c>
      <c r="D66" s="51">
        <f t="shared" ref="D66:F66" si="23">(D4-D19)/(D42*D53)</f>
        <v>7993.079585</v>
      </c>
      <c r="E66" s="51">
        <f t="shared" si="23"/>
        <v>-5156.949703</v>
      </c>
      <c r="F66" s="51">
        <f t="shared" si="23"/>
        <v>4570.637119</v>
      </c>
      <c r="G66" s="10"/>
      <c r="H66" s="10"/>
      <c r="I66" s="10"/>
      <c r="J66" s="94"/>
      <c r="K66" s="53"/>
      <c r="L66" s="53"/>
      <c r="M66" s="5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92" t="s">
        <v>10</v>
      </c>
      <c r="C67" s="95" t="s">
        <v>38</v>
      </c>
      <c r="D67" s="66">
        <f t="shared" ref="D67:F67" si="24">(D6-D21)/(D43*D54)</f>
        <v>2896.975425</v>
      </c>
      <c r="E67" s="66">
        <f t="shared" si="24"/>
        <v>0</v>
      </c>
      <c r="F67" s="66">
        <f t="shared" si="24"/>
        <v>8380.102041</v>
      </c>
      <c r="G67" s="19"/>
      <c r="H67" s="19"/>
      <c r="I67" s="19"/>
      <c r="J67" s="39"/>
      <c r="K67" s="21"/>
      <c r="L67" s="21"/>
      <c r="M67" s="9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92" t="s">
        <v>11</v>
      </c>
      <c r="C68" s="95" t="s">
        <v>38</v>
      </c>
      <c r="D68" s="66">
        <f t="shared" ref="D68:F68" si="25">(D8-D23)/(D44*D55)</f>
        <v>-950.7725027</v>
      </c>
      <c r="E68" s="66">
        <f t="shared" si="25"/>
        <v>4148.005671</v>
      </c>
      <c r="F68" s="66">
        <f t="shared" si="25"/>
        <v>22632.64684</v>
      </c>
      <c r="G68" s="19"/>
      <c r="H68" s="19"/>
      <c r="I68" s="19"/>
      <c r="J68" s="39"/>
      <c r="K68" s="21"/>
      <c r="L68" s="21"/>
      <c r="M68" s="9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97" t="s">
        <v>26</v>
      </c>
      <c r="C69" s="98" t="s">
        <v>38</v>
      </c>
      <c r="D69" s="99">
        <f t="shared" ref="D69:F69" si="26">(D10-D25)/(D45*D56)</f>
        <v>7500</v>
      </c>
      <c r="E69" s="99">
        <f t="shared" si="26"/>
        <v>-3324.099723</v>
      </c>
      <c r="F69" s="99">
        <f t="shared" si="26"/>
        <v>18768.75</v>
      </c>
      <c r="G69" s="100"/>
      <c r="H69" s="100"/>
      <c r="I69" s="100"/>
      <c r="J69" s="101"/>
      <c r="K69" s="102"/>
      <c r="L69" s="102"/>
      <c r="M69" s="10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87" t="s">
        <v>33</v>
      </c>
      <c r="C70" s="63"/>
      <c r="D70" s="23">
        <f t="shared" ref="D70:F70" si="27">(D12-D26)/(D46*D57)</f>
        <v>12198.20251</v>
      </c>
      <c r="E70" s="23">
        <f t="shared" si="27"/>
        <v>-6054.866526</v>
      </c>
      <c r="F70" s="23">
        <f t="shared" si="27"/>
        <v>44874.9365</v>
      </c>
      <c r="G70" s="23"/>
      <c r="H70" s="23"/>
      <c r="I70" s="23"/>
      <c r="J70" s="104"/>
      <c r="K70" s="105"/>
      <c r="L70" s="105"/>
      <c r="M70" s="10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42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B46:C46"/>
    <mergeCell ref="C48:M48"/>
    <mergeCell ref="B51:M51"/>
    <mergeCell ref="J52:M52"/>
    <mergeCell ref="J53:M53"/>
    <mergeCell ref="J54:M54"/>
    <mergeCell ref="J55:M55"/>
    <mergeCell ref="J65:M65"/>
    <mergeCell ref="J66:M66"/>
    <mergeCell ref="J67:M67"/>
    <mergeCell ref="J68:M68"/>
    <mergeCell ref="J69:M69"/>
    <mergeCell ref="J70:M70"/>
    <mergeCell ref="B57:C57"/>
    <mergeCell ref="B70:C70"/>
    <mergeCell ref="J46:M46"/>
    <mergeCell ref="J56:M56"/>
    <mergeCell ref="J57:M57"/>
    <mergeCell ref="B59:F59"/>
    <mergeCell ref="H59:M59"/>
    <mergeCell ref="C61:M61"/>
    <mergeCell ref="B64:M6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111870</v>
      </c>
      <c r="D34" s="40">
        <v>12000.0</v>
      </c>
      <c r="E34" s="40">
        <v>25670.0</v>
      </c>
      <c r="F34" s="40">
        <v>62000.0</v>
      </c>
      <c r="G34" s="40">
        <v>12200.0</v>
      </c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45200</v>
      </c>
      <c r="D35" s="42">
        <v>2000.0</v>
      </c>
      <c r="E35" s="42">
        <v>20000.0</v>
      </c>
      <c r="F35" s="42">
        <v>14300.0</v>
      </c>
      <c r="G35" s="42">
        <v>8900.0</v>
      </c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D19/D4</f>
        <v>0.85</v>
      </c>
      <c r="E42" s="51">
        <f t="shared" si="13"/>
        <v>1.075</v>
      </c>
      <c r="F42" s="51">
        <f t="shared" si="13"/>
        <v>0.95</v>
      </c>
      <c r="G42" s="107">
        <v>0.0</v>
      </c>
      <c r="H42" s="10"/>
      <c r="I42" s="10"/>
      <c r="J42" s="57"/>
      <c r="K42" s="58"/>
      <c r="L42" s="58"/>
      <c r="M42" s="5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D21/D6</f>
        <v>0.92</v>
      </c>
      <c r="E43" s="51">
        <f t="shared" si="14"/>
        <v>1</v>
      </c>
      <c r="F43" s="51">
        <f t="shared" si="14"/>
        <v>0.9333333333</v>
      </c>
      <c r="G43" s="51">
        <f t="shared" si="14"/>
        <v>1.14</v>
      </c>
      <c r="H43" s="10"/>
      <c r="I43" s="10"/>
      <c r="J43" s="57" t="s">
        <v>25</v>
      </c>
      <c r="K43" s="58"/>
      <c r="L43" s="58"/>
      <c r="M43" s="5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5">
        <f t="shared" ref="D44:G44" si="15">D23/D8</f>
        <v>1.095</v>
      </c>
      <c r="E44" s="55">
        <f t="shared" si="15"/>
        <v>0.876</v>
      </c>
      <c r="F44" s="55">
        <f t="shared" si="15"/>
        <v>0.7786666667</v>
      </c>
      <c r="G44" s="55">
        <f t="shared" si="15"/>
        <v>1.168</v>
      </c>
      <c r="H44" s="56"/>
      <c r="I44" s="56"/>
      <c r="J44" s="57" t="s">
        <v>25</v>
      </c>
      <c r="K44" s="58"/>
      <c r="L44" s="58"/>
      <c r="M44" s="5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0" t="s">
        <v>26</v>
      </c>
      <c r="C45" s="50" t="s">
        <v>23</v>
      </c>
      <c r="D45" s="61">
        <f t="shared" ref="D45:G45" si="16">D25/D10</f>
        <v>0.4</v>
      </c>
      <c r="E45" s="61">
        <f t="shared" si="16"/>
        <v>1.266666667</v>
      </c>
      <c r="F45" s="61">
        <f t="shared" si="16"/>
        <v>0.5714285714</v>
      </c>
      <c r="G45" s="61">
        <f t="shared" si="16"/>
        <v>1.290322581</v>
      </c>
      <c r="H45" s="64"/>
      <c r="I45" s="64"/>
      <c r="J45" s="57" t="s">
        <v>25</v>
      </c>
      <c r="K45" s="58"/>
      <c r="L45" s="58"/>
      <c r="M45" s="5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2" t="s">
        <v>27</v>
      </c>
      <c r="C46" s="63"/>
      <c r="D46" s="64">
        <f t="shared" ref="D46:G46" si="17">D26/D12</f>
        <v>0.8850793651</v>
      </c>
      <c r="E46" s="64">
        <f t="shared" si="17"/>
        <v>1.0314</v>
      </c>
      <c r="F46" s="64">
        <f t="shared" si="17"/>
        <v>0.8726353791</v>
      </c>
      <c r="G46" s="64">
        <f t="shared" si="17"/>
        <v>1.200865801</v>
      </c>
      <c r="H46" s="64"/>
      <c r="I46" s="64"/>
      <c r="J46" s="65" t="s">
        <v>40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6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67"/>
      <c r="B51" s="68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>
      <c r="A52" s="67"/>
      <c r="B52" s="69"/>
      <c r="C52" s="70" t="s">
        <v>21</v>
      </c>
      <c r="D52" s="70" t="s">
        <v>2</v>
      </c>
      <c r="E52" s="70" t="s">
        <v>3</v>
      </c>
      <c r="F52" s="70" t="s">
        <v>4</v>
      </c>
      <c r="G52" s="70" t="s">
        <v>5</v>
      </c>
      <c r="H52" s="70" t="s">
        <v>6</v>
      </c>
      <c r="I52" s="70" t="s">
        <v>7</v>
      </c>
      <c r="J52" s="71" t="s">
        <v>22</v>
      </c>
      <c r="M52" s="4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>
      <c r="A53" s="72"/>
      <c r="B53" s="73" t="s">
        <v>8</v>
      </c>
      <c r="C53" s="74" t="s">
        <v>31</v>
      </c>
      <c r="D53" s="75">
        <f t="shared" ref="D53:G53" si="18">D19/D32</f>
        <v>0.8831168831</v>
      </c>
      <c r="E53" s="75">
        <f t="shared" si="18"/>
        <v>1.082305563</v>
      </c>
      <c r="F53" s="75">
        <f t="shared" si="18"/>
        <v>0.9212121212</v>
      </c>
      <c r="G53" s="75">
        <f t="shared" si="18"/>
        <v>2.75862069</v>
      </c>
      <c r="H53" s="76"/>
      <c r="I53" s="76"/>
      <c r="J53" s="77"/>
      <c r="K53" s="53"/>
      <c r="L53" s="53"/>
      <c r="M53" s="54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>
      <c r="A54" s="72"/>
      <c r="B54" s="73" t="s">
        <v>10</v>
      </c>
      <c r="C54" s="74" t="s">
        <v>31</v>
      </c>
      <c r="D54" s="75">
        <f t="shared" ref="D54:G54" si="19">D21/D33</f>
        <v>1.125611746</v>
      </c>
      <c r="E54" s="75">
        <f t="shared" si="19"/>
        <v>0.9375</v>
      </c>
      <c r="F54" s="75">
        <f t="shared" si="19"/>
        <v>0.9589041096</v>
      </c>
      <c r="G54" s="75">
        <f t="shared" si="19"/>
        <v>1.230215827</v>
      </c>
      <c r="H54" s="76"/>
      <c r="I54" s="76"/>
      <c r="J54" s="77"/>
      <c r="K54" s="53"/>
      <c r="L54" s="53"/>
      <c r="M54" s="54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>
      <c r="A55" s="72"/>
      <c r="B55" s="73" t="s">
        <v>11</v>
      </c>
      <c r="C55" s="78" t="s">
        <v>31</v>
      </c>
      <c r="D55" s="79">
        <f t="shared" ref="D55:G55" si="20">D23/D34</f>
        <v>1.095</v>
      </c>
      <c r="E55" s="79">
        <f t="shared" si="20"/>
        <v>1.023763148</v>
      </c>
      <c r="F55" s="79">
        <f t="shared" si="20"/>
        <v>0.7535483871</v>
      </c>
      <c r="G55" s="79">
        <f t="shared" si="20"/>
        <v>2.393442623</v>
      </c>
      <c r="H55" s="80"/>
      <c r="I55" s="80"/>
      <c r="J55" s="81" t="s">
        <v>32</v>
      </c>
      <c r="K55" s="58"/>
      <c r="L55" s="58"/>
      <c r="M55" s="59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>
      <c r="A56" s="72"/>
      <c r="B56" s="82" t="s">
        <v>26</v>
      </c>
      <c r="C56" s="83" t="s">
        <v>31</v>
      </c>
      <c r="D56" s="84">
        <f t="shared" ref="D56:G56" si="21">D25/D35</f>
        <v>1</v>
      </c>
      <c r="E56" s="84">
        <f t="shared" si="21"/>
        <v>0.95</v>
      </c>
      <c r="F56" s="84">
        <f t="shared" si="21"/>
        <v>0.979020979</v>
      </c>
      <c r="G56" s="84">
        <f t="shared" si="21"/>
        <v>2.247191011</v>
      </c>
      <c r="H56" s="85"/>
      <c r="I56" s="85"/>
      <c r="J56" s="86" t="s">
        <v>32</v>
      </c>
      <c r="K56" s="4"/>
      <c r="L56" s="4"/>
      <c r="M56" s="5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>
      <c r="A57" s="67"/>
      <c r="B57" s="87" t="s">
        <v>33</v>
      </c>
      <c r="C57" s="63"/>
      <c r="D57" s="85">
        <f t="shared" ref="D57:G57" si="22">(D19+D21+D23+D25)/(D32+D33+D34+D35)</f>
        <v>1.005892965</v>
      </c>
      <c r="E57" s="85">
        <f t="shared" si="22"/>
        <v>1.005606201</v>
      </c>
      <c r="F57" s="85">
        <f t="shared" si="22"/>
        <v>0.9009317928</v>
      </c>
      <c r="G57" s="85">
        <f t="shared" si="22"/>
        <v>1.506789788</v>
      </c>
      <c r="H57" s="85"/>
      <c r="I57" s="85"/>
      <c r="J57" s="88" t="s">
        <v>34</v>
      </c>
      <c r="K57" s="4"/>
      <c r="L57" s="4"/>
      <c r="M57" s="5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>
      <c r="A59" s="67"/>
      <c r="B59" s="89" t="s">
        <v>35</v>
      </c>
      <c r="C59" s="4"/>
      <c r="D59" s="4"/>
      <c r="E59" s="4"/>
      <c r="F59" s="63"/>
      <c r="G59" s="85">
        <f>(D26+E26+F26+G26+H26+I26)/(D36+E36+F36+G36+H36+I36)</f>
        <v>1.033470546</v>
      </c>
      <c r="H59" s="86" t="s">
        <v>36</v>
      </c>
      <c r="I59" s="4"/>
      <c r="J59" s="4"/>
      <c r="K59" s="4"/>
      <c r="L59" s="4"/>
      <c r="M59" s="5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>
      <c r="A61" s="67"/>
      <c r="B61" s="90"/>
      <c r="C61" s="91" t="s">
        <v>29</v>
      </c>
      <c r="D61" s="21"/>
      <c r="E61" s="21"/>
      <c r="F61" s="21"/>
      <c r="G61" s="21"/>
      <c r="H61" s="21"/>
      <c r="I61" s="21"/>
      <c r="J61" s="21"/>
      <c r="K61" s="21"/>
      <c r="L61" s="21"/>
      <c r="M61" s="22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68" t="s">
        <v>37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69"/>
      <c r="C65" s="70" t="s">
        <v>21</v>
      </c>
      <c r="D65" s="70" t="s">
        <v>2</v>
      </c>
      <c r="E65" s="70" t="s">
        <v>3</v>
      </c>
      <c r="F65" s="70" t="s">
        <v>4</v>
      </c>
      <c r="G65" s="70" t="s">
        <v>5</v>
      </c>
      <c r="H65" s="70" t="s">
        <v>6</v>
      </c>
      <c r="I65" s="70" t="s">
        <v>7</v>
      </c>
      <c r="J65" s="71" t="s">
        <v>22</v>
      </c>
      <c r="M65" s="48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92" t="s">
        <v>8</v>
      </c>
      <c r="C66" s="93" t="s">
        <v>38</v>
      </c>
      <c r="D66" s="51">
        <f t="shared" ref="D66:F66" si="23">(D4-D19)/(D42*D53)</f>
        <v>7993.079585</v>
      </c>
      <c r="E66" s="51">
        <f t="shared" si="23"/>
        <v>-5156.949703</v>
      </c>
      <c r="F66" s="51">
        <f t="shared" si="23"/>
        <v>4570.637119</v>
      </c>
      <c r="G66" s="10"/>
      <c r="H66" s="10"/>
      <c r="I66" s="10"/>
      <c r="J66" s="94"/>
      <c r="K66" s="53"/>
      <c r="L66" s="53"/>
      <c r="M66" s="5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92" t="s">
        <v>10</v>
      </c>
      <c r="C67" s="95" t="s">
        <v>38</v>
      </c>
      <c r="D67" s="66">
        <f t="shared" ref="D67:G67" si="24">(D6-D21)/(D43*D54)</f>
        <v>2896.975425</v>
      </c>
      <c r="E67" s="66">
        <f t="shared" si="24"/>
        <v>0</v>
      </c>
      <c r="F67" s="66">
        <f t="shared" si="24"/>
        <v>8380.102041</v>
      </c>
      <c r="G67" s="66">
        <f t="shared" si="24"/>
        <v>-7486.919052</v>
      </c>
      <c r="H67" s="19"/>
      <c r="I67" s="19"/>
      <c r="J67" s="39"/>
      <c r="K67" s="21"/>
      <c r="L67" s="21"/>
      <c r="M67" s="9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92" t="s">
        <v>11</v>
      </c>
      <c r="C68" s="95" t="s">
        <v>38</v>
      </c>
      <c r="D68" s="66">
        <f t="shared" ref="D68:G68" si="25">(D8-D23)/(D44*D55)</f>
        <v>-950.7725027</v>
      </c>
      <c r="E68" s="66">
        <f t="shared" si="25"/>
        <v>4148.005671</v>
      </c>
      <c r="F68" s="66">
        <f t="shared" si="25"/>
        <v>22632.64684</v>
      </c>
      <c r="G68" s="66">
        <f t="shared" si="25"/>
        <v>-1502.392569</v>
      </c>
      <c r="H68" s="19"/>
      <c r="I68" s="19"/>
      <c r="J68" s="39"/>
      <c r="K68" s="21"/>
      <c r="L68" s="21"/>
      <c r="M68" s="9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97" t="s">
        <v>26</v>
      </c>
      <c r="C69" s="98" t="s">
        <v>38</v>
      </c>
      <c r="D69" s="99">
        <f t="shared" ref="D69:G69" si="26">(D10-D25)/(D45*D56)</f>
        <v>7500</v>
      </c>
      <c r="E69" s="99">
        <f t="shared" si="26"/>
        <v>-3324.099723</v>
      </c>
      <c r="F69" s="99">
        <f t="shared" si="26"/>
        <v>18768.75</v>
      </c>
      <c r="G69" s="99">
        <f t="shared" si="26"/>
        <v>-1551.9375</v>
      </c>
      <c r="H69" s="100"/>
      <c r="I69" s="100"/>
      <c r="J69" s="101"/>
      <c r="K69" s="102"/>
      <c r="L69" s="102"/>
      <c r="M69" s="10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87" t="s">
        <v>33</v>
      </c>
      <c r="C70" s="63"/>
      <c r="D70" s="23">
        <f t="shared" ref="D70:G70" si="27">(D12-D26)/(D46*D57)</f>
        <v>12198.20251</v>
      </c>
      <c r="E70" s="23">
        <f t="shared" si="27"/>
        <v>-6054.866526</v>
      </c>
      <c r="F70" s="23">
        <f t="shared" si="27"/>
        <v>44874.9365</v>
      </c>
      <c r="G70" s="23">
        <f t="shared" si="27"/>
        <v>-12821.55914</v>
      </c>
      <c r="H70" s="23"/>
      <c r="I70" s="23"/>
      <c r="J70" s="104"/>
      <c r="K70" s="105"/>
      <c r="L70" s="105"/>
      <c r="M70" s="10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</sheetData>
  <mergeCells count="42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B46:C46"/>
    <mergeCell ref="C48:M48"/>
    <mergeCell ref="B51:M51"/>
    <mergeCell ref="J52:M52"/>
    <mergeCell ref="J53:M53"/>
    <mergeCell ref="J54:M54"/>
    <mergeCell ref="J55:M55"/>
    <mergeCell ref="J65:M65"/>
    <mergeCell ref="J66:M66"/>
    <mergeCell ref="J67:M67"/>
    <mergeCell ref="J68:M68"/>
    <mergeCell ref="J69:M69"/>
    <mergeCell ref="J70:M70"/>
    <mergeCell ref="B57:C57"/>
    <mergeCell ref="B70:C70"/>
    <mergeCell ref="J46:M46"/>
    <mergeCell ref="J56:M56"/>
    <mergeCell ref="J57:M57"/>
    <mergeCell ref="B59:F59"/>
    <mergeCell ref="H59:M59"/>
    <mergeCell ref="C61:M61"/>
    <mergeCell ref="B64:M6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124270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80600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D19/D4</f>
        <v>0.85</v>
      </c>
      <c r="E42" s="51">
        <f t="shared" si="13"/>
        <v>1.075</v>
      </c>
      <c r="F42" s="51">
        <f t="shared" si="13"/>
        <v>0.95</v>
      </c>
      <c r="G42" s="107">
        <v>0.0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D21/D6</f>
        <v>0.92</v>
      </c>
      <c r="E43" s="51">
        <f t="shared" si="14"/>
        <v>1</v>
      </c>
      <c r="F43" s="51">
        <f t="shared" si="14"/>
        <v>0.9333333333</v>
      </c>
      <c r="G43" s="51">
        <f t="shared" si="14"/>
        <v>1.14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5">
        <f t="shared" ref="D44:H44" si="15">D23/D8</f>
        <v>1.095</v>
      </c>
      <c r="E44" s="55">
        <f t="shared" si="15"/>
        <v>0.876</v>
      </c>
      <c r="F44" s="55">
        <f t="shared" si="15"/>
        <v>0.7786666667</v>
      </c>
      <c r="G44" s="55">
        <f t="shared" si="15"/>
        <v>1.168</v>
      </c>
      <c r="H44" s="55">
        <f t="shared" si="15"/>
        <v>1.2848</v>
      </c>
      <c r="I44" s="56"/>
      <c r="J44" s="57" t="s">
        <v>25</v>
      </c>
      <c r="K44" s="58"/>
      <c r="L44" s="58"/>
      <c r="M44" s="5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0" t="s">
        <v>26</v>
      </c>
      <c r="C45" s="50" t="s">
        <v>23</v>
      </c>
      <c r="D45" s="61">
        <f t="shared" ref="D45:H45" si="16">D25/D10</f>
        <v>0.4</v>
      </c>
      <c r="E45" s="61">
        <f t="shared" si="16"/>
        <v>1.266666667</v>
      </c>
      <c r="F45" s="61">
        <f t="shared" si="16"/>
        <v>0.5714285714</v>
      </c>
      <c r="G45" s="61">
        <f t="shared" si="16"/>
        <v>1.290322581</v>
      </c>
      <c r="H45" s="61">
        <f t="shared" si="16"/>
        <v>0.8092485549</v>
      </c>
      <c r="I45" s="64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2" t="s">
        <v>27</v>
      </c>
      <c r="C46" s="63"/>
      <c r="D46" s="64">
        <f t="shared" ref="D46:H46" si="17">D26/D12</f>
        <v>0.8850793651</v>
      </c>
      <c r="E46" s="64">
        <f t="shared" si="17"/>
        <v>1.0314</v>
      </c>
      <c r="F46" s="64">
        <f t="shared" si="17"/>
        <v>0.8726353791</v>
      </c>
      <c r="G46" s="64">
        <f t="shared" si="17"/>
        <v>1.200865801</v>
      </c>
      <c r="H46" s="64">
        <f t="shared" si="17"/>
        <v>0.9354564756</v>
      </c>
      <c r="I46" s="64"/>
      <c r="J46" s="65" t="s">
        <v>28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6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67"/>
      <c r="B51" s="68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>
      <c r="A52" s="67"/>
      <c r="B52" s="69"/>
      <c r="C52" s="70" t="s">
        <v>21</v>
      </c>
      <c r="D52" s="70" t="s">
        <v>2</v>
      </c>
      <c r="E52" s="70" t="s">
        <v>3</v>
      </c>
      <c r="F52" s="70" t="s">
        <v>4</v>
      </c>
      <c r="G52" s="70" t="s">
        <v>5</v>
      </c>
      <c r="H52" s="70" t="s">
        <v>6</v>
      </c>
      <c r="I52" s="70" t="s">
        <v>7</v>
      </c>
      <c r="J52" s="71" t="s">
        <v>22</v>
      </c>
      <c r="M52" s="4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>
      <c r="A53" s="72"/>
      <c r="B53" s="73" t="s">
        <v>8</v>
      </c>
      <c r="C53" s="74" t="s">
        <v>31</v>
      </c>
      <c r="D53" s="75">
        <f t="shared" ref="D53:G53" si="18">D19/D32</f>
        <v>0.8831168831</v>
      </c>
      <c r="E53" s="75">
        <f t="shared" si="18"/>
        <v>1.082305563</v>
      </c>
      <c r="F53" s="75">
        <f t="shared" si="18"/>
        <v>0.9212121212</v>
      </c>
      <c r="G53" s="75">
        <f t="shared" si="18"/>
        <v>2.75862069</v>
      </c>
      <c r="H53" s="76"/>
      <c r="I53" s="76"/>
      <c r="J53" s="77"/>
      <c r="K53" s="53"/>
      <c r="L53" s="53"/>
      <c r="M53" s="54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>
      <c r="A54" s="72"/>
      <c r="B54" s="73" t="s">
        <v>10</v>
      </c>
      <c r="C54" s="74" t="s">
        <v>31</v>
      </c>
      <c r="D54" s="75">
        <f t="shared" ref="D54:G54" si="19">D21/D33</f>
        <v>1.125611746</v>
      </c>
      <c r="E54" s="75">
        <f t="shared" si="19"/>
        <v>0.9375</v>
      </c>
      <c r="F54" s="75">
        <f t="shared" si="19"/>
        <v>0.9589041096</v>
      </c>
      <c r="G54" s="75">
        <f t="shared" si="19"/>
        <v>1.230215827</v>
      </c>
      <c r="H54" s="76"/>
      <c r="I54" s="76"/>
      <c r="J54" s="77"/>
      <c r="K54" s="53"/>
      <c r="L54" s="53"/>
      <c r="M54" s="54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>
      <c r="A55" s="72"/>
      <c r="B55" s="73" t="s">
        <v>11</v>
      </c>
      <c r="C55" s="78" t="s">
        <v>31</v>
      </c>
      <c r="D55" s="79">
        <f t="shared" ref="D55:H55" si="20">D23/D34</f>
        <v>1.095</v>
      </c>
      <c r="E55" s="79">
        <f t="shared" si="20"/>
        <v>1.023763148</v>
      </c>
      <c r="F55" s="79">
        <f t="shared" si="20"/>
        <v>0.7535483871</v>
      </c>
      <c r="G55" s="79">
        <f t="shared" si="20"/>
        <v>2.393442623</v>
      </c>
      <c r="H55" s="79">
        <f t="shared" si="20"/>
        <v>1.29516129</v>
      </c>
      <c r="I55" s="80"/>
      <c r="J55" s="81" t="s">
        <v>32</v>
      </c>
      <c r="K55" s="58"/>
      <c r="L55" s="58"/>
      <c r="M55" s="59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>
      <c r="A56" s="72"/>
      <c r="B56" s="82" t="s">
        <v>26</v>
      </c>
      <c r="C56" s="83" t="s">
        <v>31</v>
      </c>
      <c r="D56" s="84">
        <f t="shared" ref="D56:H56" si="21">D25/D35</f>
        <v>1</v>
      </c>
      <c r="E56" s="84">
        <f t="shared" si="21"/>
        <v>0.95</v>
      </c>
      <c r="F56" s="84">
        <f t="shared" si="21"/>
        <v>0.979020979</v>
      </c>
      <c r="G56" s="84">
        <f t="shared" si="21"/>
        <v>2.247191011</v>
      </c>
      <c r="H56" s="84">
        <f t="shared" si="21"/>
        <v>0.790960452</v>
      </c>
      <c r="I56" s="85"/>
      <c r="J56" s="86" t="s">
        <v>32</v>
      </c>
      <c r="K56" s="4"/>
      <c r="L56" s="4"/>
      <c r="M56" s="5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>
      <c r="A57" s="67"/>
      <c r="B57" s="87" t="s">
        <v>33</v>
      </c>
      <c r="C57" s="63"/>
      <c r="D57" s="85">
        <f t="shared" ref="D57:H57" si="22">(D19+D21+D23+D25)/(D32+D33+D34+D35)</f>
        <v>1.005892965</v>
      </c>
      <c r="E57" s="85">
        <f t="shared" si="22"/>
        <v>1.005606201</v>
      </c>
      <c r="F57" s="85">
        <f t="shared" si="22"/>
        <v>0.9009317928</v>
      </c>
      <c r="G57" s="85">
        <f t="shared" si="22"/>
        <v>1.506789788</v>
      </c>
      <c r="H57" s="85">
        <f t="shared" si="22"/>
        <v>0.9217573222</v>
      </c>
      <c r="I57" s="85"/>
      <c r="J57" s="88" t="s">
        <v>34</v>
      </c>
      <c r="K57" s="4"/>
      <c r="L57" s="4"/>
      <c r="M57" s="5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>
      <c r="A59" s="67"/>
      <c r="B59" s="89" t="s">
        <v>35</v>
      </c>
      <c r="C59" s="4"/>
      <c r="D59" s="4"/>
      <c r="E59" s="4"/>
      <c r="F59" s="63"/>
      <c r="G59" s="85">
        <f>(D26+E26+F26+G26+H26+I26)/(D36+E36+F36+G36+H36+I36)</f>
        <v>1.025803024</v>
      </c>
      <c r="H59" s="86" t="s">
        <v>36</v>
      </c>
      <c r="I59" s="4"/>
      <c r="J59" s="4"/>
      <c r="K59" s="4"/>
      <c r="L59" s="4"/>
      <c r="M59" s="5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>
      <c r="A61" s="67"/>
      <c r="B61" s="90"/>
      <c r="C61" s="91" t="s">
        <v>29</v>
      </c>
      <c r="D61" s="21"/>
      <c r="E61" s="21"/>
      <c r="F61" s="21"/>
      <c r="G61" s="21"/>
      <c r="H61" s="21"/>
      <c r="I61" s="21"/>
      <c r="J61" s="21"/>
      <c r="K61" s="21"/>
      <c r="L61" s="21"/>
      <c r="M61" s="22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68" t="s">
        <v>37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69"/>
      <c r="C65" s="70" t="s">
        <v>21</v>
      </c>
      <c r="D65" s="70" t="s">
        <v>2</v>
      </c>
      <c r="E65" s="70" t="s">
        <v>3</v>
      </c>
      <c r="F65" s="70" t="s">
        <v>4</v>
      </c>
      <c r="G65" s="70" t="s">
        <v>5</v>
      </c>
      <c r="H65" s="70" t="s">
        <v>6</v>
      </c>
      <c r="I65" s="70" t="s">
        <v>7</v>
      </c>
      <c r="J65" s="71" t="s">
        <v>22</v>
      </c>
      <c r="M65" s="48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92" t="s">
        <v>8</v>
      </c>
      <c r="C66" s="93" t="s">
        <v>38</v>
      </c>
      <c r="D66" s="51">
        <f t="shared" ref="D66:F66" si="23">(D4-D19)/(D42*D53)</f>
        <v>7993.079585</v>
      </c>
      <c r="E66" s="51">
        <f t="shared" si="23"/>
        <v>-5156.949703</v>
      </c>
      <c r="F66" s="51">
        <f t="shared" si="23"/>
        <v>4570.637119</v>
      </c>
      <c r="G66" s="10"/>
      <c r="H66" s="10"/>
      <c r="I66" s="10"/>
      <c r="J66" s="94"/>
      <c r="K66" s="53"/>
      <c r="L66" s="53"/>
      <c r="M66" s="5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92" t="s">
        <v>10</v>
      </c>
      <c r="C67" s="95" t="s">
        <v>38</v>
      </c>
      <c r="D67" s="66">
        <f t="shared" ref="D67:G67" si="24">(D6-D21)/(D43*D54)</f>
        <v>2896.975425</v>
      </c>
      <c r="E67" s="66">
        <f t="shared" si="24"/>
        <v>0</v>
      </c>
      <c r="F67" s="66">
        <f t="shared" si="24"/>
        <v>8380.102041</v>
      </c>
      <c r="G67" s="66">
        <f t="shared" si="24"/>
        <v>-7486.919052</v>
      </c>
      <c r="H67" s="19"/>
      <c r="I67" s="19"/>
      <c r="J67" s="39"/>
      <c r="K67" s="21"/>
      <c r="L67" s="21"/>
      <c r="M67" s="9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92" t="s">
        <v>11</v>
      </c>
      <c r="C68" s="95" t="s">
        <v>38</v>
      </c>
      <c r="D68" s="66">
        <f t="shared" ref="D68:H68" si="25">(D8-D23)/(D44*D55)</f>
        <v>-950.7725027</v>
      </c>
      <c r="E68" s="66">
        <f t="shared" si="25"/>
        <v>4148.005671</v>
      </c>
      <c r="F68" s="66">
        <f t="shared" si="25"/>
        <v>22632.64684</v>
      </c>
      <c r="G68" s="66">
        <f t="shared" si="25"/>
        <v>-1502.392569</v>
      </c>
      <c r="H68" s="66">
        <f t="shared" si="25"/>
        <v>-2139.393216</v>
      </c>
      <c r="I68" s="19"/>
      <c r="J68" s="39"/>
      <c r="K68" s="21"/>
      <c r="L68" s="21"/>
      <c r="M68" s="9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97" t="s">
        <v>26</v>
      </c>
      <c r="C69" s="98" t="s">
        <v>38</v>
      </c>
      <c r="D69" s="99">
        <f t="shared" ref="D69:H69" si="26">(D10-D25)/(D45*D56)</f>
        <v>7500</v>
      </c>
      <c r="E69" s="99">
        <f t="shared" si="26"/>
        <v>-3324.099723</v>
      </c>
      <c r="F69" s="99">
        <f t="shared" si="26"/>
        <v>18768.75</v>
      </c>
      <c r="G69" s="99">
        <f t="shared" si="26"/>
        <v>-1551.9375</v>
      </c>
      <c r="H69" s="99">
        <f t="shared" si="26"/>
        <v>10311.15306</v>
      </c>
      <c r="I69" s="100"/>
      <c r="J69" s="101"/>
      <c r="K69" s="102"/>
      <c r="L69" s="102"/>
      <c r="M69" s="10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87" t="s">
        <v>33</v>
      </c>
      <c r="C70" s="63"/>
      <c r="D70" s="23">
        <f t="shared" ref="D70:H70" si="27">(D12-D26)/(D46*D57)</f>
        <v>12198.20251</v>
      </c>
      <c r="E70" s="23">
        <f t="shared" si="27"/>
        <v>-6054.866526</v>
      </c>
      <c r="F70" s="23">
        <f t="shared" si="27"/>
        <v>44874.9365</v>
      </c>
      <c r="G70" s="23">
        <f t="shared" si="27"/>
        <v>-12821.55914</v>
      </c>
      <c r="H70" s="23">
        <f t="shared" si="27"/>
        <v>3525.602957</v>
      </c>
      <c r="I70" s="23"/>
      <c r="J70" s="104"/>
      <c r="K70" s="105"/>
      <c r="L70" s="105"/>
      <c r="M70" s="10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42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B46:C46"/>
    <mergeCell ref="C48:M48"/>
    <mergeCell ref="B51:M51"/>
    <mergeCell ref="J52:M52"/>
    <mergeCell ref="J53:M53"/>
    <mergeCell ref="J54:M54"/>
    <mergeCell ref="J55:M55"/>
    <mergeCell ref="J65:M65"/>
    <mergeCell ref="J66:M66"/>
    <mergeCell ref="J67:M67"/>
    <mergeCell ref="J68:M68"/>
    <mergeCell ref="J69:M69"/>
    <mergeCell ref="J70:M70"/>
    <mergeCell ref="C61:M61"/>
    <mergeCell ref="B64:M64"/>
    <mergeCell ref="J46:M46"/>
    <mergeCell ref="J56:M56"/>
    <mergeCell ref="B57:C57"/>
    <mergeCell ref="J57:M57"/>
    <mergeCell ref="B59:F59"/>
    <mergeCell ref="H59:M59"/>
    <mergeCell ref="B70:C70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>
        <v>10.0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14600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>
        <v>17.0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17000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31600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146570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>
        <v>22300.0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113200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>
        <v>32600.0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54900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D19/D4</f>
        <v>0.85</v>
      </c>
      <c r="E42" s="51">
        <f t="shared" si="13"/>
        <v>1.075</v>
      </c>
      <c r="F42" s="51">
        <f t="shared" si="13"/>
        <v>0.95</v>
      </c>
      <c r="G42" s="107">
        <v>0.0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D21/D6</f>
        <v>0.92</v>
      </c>
      <c r="E43" s="51">
        <f t="shared" si="14"/>
        <v>1</v>
      </c>
      <c r="F43" s="51">
        <f t="shared" si="14"/>
        <v>0.9333333333</v>
      </c>
      <c r="G43" s="51">
        <f t="shared" si="14"/>
        <v>1.14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5">
        <f t="shared" ref="D44:I44" si="15">D23/D8</f>
        <v>1.095</v>
      </c>
      <c r="E44" s="55">
        <f t="shared" si="15"/>
        <v>0.876</v>
      </c>
      <c r="F44" s="55">
        <f t="shared" si="15"/>
        <v>0.7786666667</v>
      </c>
      <c r="G44" s="55">
        <f t="shared" si="15"/>
        <v>1.168</v>
      </c>
      <c r="H44" s="55">
        <f t="shared" si="15"/>
        <v>1.2848</v>
      </c>
      <c r="I44" s="55">
        <f t="shared" si="15"/>
        <v>2.246153846</v>
      </c>
      <c r="J44" s="57" t="s">
        <v>25</v>
      </c>
      <c r="K44" s="58"/>
      <c r="L44" s="58"/>
      <c r="M44" s="5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0" t="s">
        <v>26</v>
      </c>
      <c r="C45" s="50" t="s">
        <v>23</v>
      </c>
      <c r="D45" s="61">
        <f t="shared" ref="D45:I45" si="16">D25/D10</f>
        <v>0.4</v>
      </c>
      <c r="E45" s="61">
        <f t="shared" si="16"/>
        <v>1.266666667</v>
      </c>
      <c r="F45" s="61">
        <f t="shared" si="16"/>
        <v>0.5714285714</v>
      </c>
      <c r="G45" s="61">
        <f t="shared" si="16"/>
        <v>1.290322581</v>
      </c>
      <c r="H45" s="61">
        <f t="shared" si="16"/>
        <v>0.8092485549</v>
      </c>
      <c r="I45" s="61">
        <f t="shared" si="16"/>
        <v>3.148148148</v>
      </c>
      <c r="J45" s="57" t="s">
        <v>25</v>
      </c>
      <c r="K45" s="58"/>
      <c r="L45" s="58"/>
      <c r="M45" s="5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2" t="s">
        <v>27</v>
      </c>
      <c r="C46" s="63"/>
      <c r="D46" s="64">
        <f t="shared" ref="D46:I46" si="17">D26/D12</f>
        <v>0.8850793651</v>
      </c>
      <c r="E46" s="64">
        <f t="shared" si="17"/>
        <v>1.0314</v>
      </c>
      <c r="F46" s="64">
        <f t="shared" si="17"/>
        <v>0.8726353791</v>
      </c>
      <c r="G46" s="64">
        <f t="shared" si="17"/>
        <v>1.200865801</v>
      </c>
      <c r="H46" s="64">
        <f t="shared" si="17"/>
        <v>0.9354564756</v>
      </c>
      <c r="I46" s="64">
        <f t="shared" si="17"/>
        <v>2.655462185</v>
      </c>
      <c r="J46" s="65" t="s">
        <v>40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6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67"/>
      <c r="B51" s="68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>
      <c r="A52" s="67"/>
      <c r="B52" s="69"/>
      <c r="C52" s="70" t="s">
        <v>21</v>
      </c>
      <c r="D52" s="70" t="s">
        <v>2</v>
      </c>
      <c r="E52" s="70" t="s">
        <v>3</v>
      </c>
      <c r="F52" s="70" t="s">
        <v>4</v>
      </c>
      <c r="G52" s="70" t="s">
        <v>5</v>
      </c>
      <c r="H52" s="70" t="s">
        <v>6</v>
      </c>
      <c r="I52" s="70" t="s">
        <v>7</v>
      </c>
      <c r="J52" s="71" t="s">
        <v>22</v>
      </c>
      <c r="M52" s="4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>
      <c r="A53" s="72"/>
      <c r="B53" s="73" t="s">
        <v>8</v>
      </c>
      <c r="C53" s="74" t="s">
        <v>31</v>
      </c>
      <c r="D53" s="75">
        <f t="shared" ref="D53:G53" si="18">D19/D32</f>
        <v>0.8831168831</v>
      </c>
      <c r="E53" s="75">
        <f t="shared" si="18"/>
        <v>1.082305563</v>
      </c>
      <c r="F53" s="75">
        <f t="shared" si="18"/>
        <v>0.9212121212</v>
      </c>
      <c r="G53" s="75">
        <f t="shared" si="18"/>
        <v>2.75862069</v>
      </c>
      <c r="H53" s="76"/>
      <c r="I53" s="76"/>
      <c r="J53" s="77"/>
      <c r="K53" s="53"/>
      <c r="L53" s="53"/>
      <c r="M53" s="54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>
      <c r="A54" s="72"/>
      <c r="B54" s="73" t="s">
        <v>10</v>
      </c>
      <c r="C54" s="74" t="s">
        <v>31</v>
      </c>
      <c r="D54" s="75">
        <f t="shared" ref="D54:G54" si="19">D21/D33</f>
        <v>1.125611746</v>
      </c>
      <c r="E54" s="75">
        <f t="shared" si="19"/>
        <v>0.9375</v>
      </c>
      <c r="F54" s="75">
        <f t="shared" si="19"/>
        <v>0.9589041096</v>
      </c>
      <c r="G54" s="75">
        <f t="shared" si="19"/>
        <v>1.230215827</v>
      </c>
      <c r="H54" s="76"/>
      <c r="I54" s="76"/>
      <c r="J54" s="77"/>
      <c r="K54" s="53"/>
      <c r="L54" s="53"/>
      <c r="M54" s="54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>
      <c r="A55" s="72"/>
      <c r="B55" s="73" t="s">
        <v>11</v>
      </c>
      <c r="C55" s="78" t="s">
        <v>31</v>
      </c>
      <c r="D55" s="79">
        <f t="shared" ref="D55:I55" si="20">D23/D34</f>
        <v>1.095</v>
      </c>
      <c r="E55" s="79">
        <f t="shared" si="20"/>
        <v>1.023763148</v>
      </c>
      <c r="F55" s="79">
        <f t="shared" si="20"/>
        <v>0.7535483871</v>
      </c>
      <c r="G55" s="79">
        <f t="shared" si="20"/>
        <v>2.393442623</v>
      </c>
      <c r="H55" s="79">
        <f t="shared" si="20"/>
        <v>1.29516129</v>
      </c>
      <c r="I55" s="79">
        <f t="shared" si="20"/>
        <v>0.6547085202</v>
      </c>
      <c r="J55" s="81" t="s">
        <v>32</v>
      </c>
      <c r="K55" s="58"/>
      <c r="L55" s="58"/>
      <c r="M55" s="59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>
      <c r="A56" s="72"/>
      <c r="B56" s="82" t="s">
        <v>26</v>
      </c>
      <c r="C56" s="83" t="s">
        <v>31</v>
      </c>
      <c r="D56" s="84">
        <f t="shared" ref="D56:I56" si="21">D25/D35</f>
        <v>1</v>
      </c>
      <c r="E56" s="84">
        <f t="shared" si="21"/>
        <v>0.95</v>
      </c>
      <c r="F56" s="84">
        <f t="shared" si="21"/>
        <v>0.979020979</v>
      </c>
      <c r="G56" s="84">
        <f t="shared" si="21"/>
        <v>2.247191011</v>
      </c>
      <c r="H56" s="84">
        <f t="shared" si="21"/>
        <v>0.790960452</v>
      </c>
      <c r="I56" s="84">
        <f t="shared" si="21"/>
        <v>0.5214723926</v>
      </c>
      <c r="J56" s="86" t="s">
        <v>32</v>
      </c>
      <c r="K56" s="4"/>
      <c r="L56" s="4"/>
      <c r="M56" s="5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>
      <c r="A57" s="67"/>
      <c r="B57" s="87" t="s">
        <v>33</v>
      </c>
      <c r="C57" s="63"/>
      <c r="D57" s="85">
        <f t="shared" ref="D57:I57" si="22">(D19+D21+D23+D25)/(D32+D33+D34+D35)</f>
        <v>1.005892965</v>
      </c>
      <c r="E57" s="85">
        <f t="shared" si="22"/>
        <v>1.005606201</v>
      </c>
      <c r="F57" s="85">
        <f t="shared" si="22"/>
        <v>0.9009317928</v>
      </c>
      <c r="G57" s="85">
        <f t="shared" si="22"/>
        <v>1.506789788</v>
      </c>
      <c r="H57" s="85">
        <f t="shared" si="22"/>
        <v>0.9217573222</v>
      </c>
      <c r="I57" s="85">
        <f t="shared" si="22"/>
        <v>0.5755919854</v>
      </c>
      <c r="J57" s="88" t="s">
        <v>34</v>
      </c>
      <c r="K57" s="4"/>
      <c r="L57" s="4"/>
      <c r="M57" s="5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>
      <c r="A59" s="67"/>
      <c r="B59" s="89" t="s">
        <v>35</v>
      </c>
      <c r="C59" s="4"/>
      <c r="D59" s="4"/>
      <c r="E59" s="4"/>
      <c r="F59" s="63"/>
      <c r="G59" s="85">
        <f>(D26+E26+F26+G26+H26+I26)/(D36+E36+F36+G36+H36+I36)</f>
        <v>0.9929059135</v>
      </c>
      <c r="H59" s="86" t="s">
        <v>36</v>
      </c>
      <c r="I59" s="4"/>
      <c r="J59" s="4"/>
      <c r="K59" s="4"/>
      <c r="L59" s="4"/>
      <c r="M59" s="5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>
      <c r="A61" s="67"/>
      <c r="B61" s="90"/>
      <c r="C61" s="91" t="s">
        <v>29</v>
      </c>
      <c r="D61" s="21"/>
      <c r="E61" s="21"/>
      <c r="F61" s="21"/>
      <c r="G61" s="21"/>
      <c r="H61" s="21"/>
      <c r="I61" s="21"/>
      <c r="J61" s="21"/>
      <c r="K61" s="21"/>
      <c r="L61" s="21"/>
      <c r="M61" s="22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68" t="s">
        <v>37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69"/>
      <c r="C65" s="70" t="s">
        <v>21</v>
      </c>
      <c r="D65" s="70" t="s">
        <v>2</v>
      </c>
      <c r="E65" s="70" t="s">
        <v>3</v>
      </c>
      <c r="F65" s="70" t="s">
        <v>4</v>
      </c>
      <c r="G65" s="70" t="s">
        <v>5</v>
      </c>
      <c r="H65" s="70" t="s">
        <v>6</v>
      </c>
      <c r="I65" s="70" t="s">
        <v>7</v>
      </c>
      <c r="J65" s="71" t="s">
        <v>22</v>
      </c>
      <c r="M65" s="48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92" t="s">
        <v>8</v>
      </c>
      <c r="C66" s="93" t="s">
        <v>38</v>
      </c>
      <c r="D66" s="51">
        <f t="shared" ref="D66:F66" si="23">(D4-D19)/(D42*D53)</f>
        <v>7993.079585</v>
      </c>
      <c r="E66" s="51">
        <f t="shared" si="23"/>
        <v>-5156.949703</v>
      </c>
      <c r="F66" s="51">
        <f t="shared" si="23"/>
        <v>4570.637119</v>
      </c>
      <c r="G66" s="10"/>
      <c r="H66" s="10"/>
      <c r="I66" s="10"/>
      <c r="J66" s="94"/>
      <c r="K66" s="53"/>
      <c r="L66" s="53"/>
      <c r="M66" s="5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92" t="s">
        <v>10</v>
      </c>
      <c r="C67" s="95" t="s">
        <v>38</v>
      </c>
      <c r="D67" s="66">
        <f t="shared" ref="D67:G67" si="24">(D6-D21)/(D43*D54)</f>
        <v>2896.975425</v>
      </c>
      <c r="E67" s="66">
        <f t="shared" si="24"/>
        <v>0</v>
      </c>
      <c r="F67" s="66">
        <f t="shared" si="24"/>
        <v>8380.102041</v>
      </c>
      <c r="G67" s="66">
        <f t="shared" si="24"/>
        <v>-7486.919052</v>
      </c>
      <c r="H67" s="19"/>
      <c r="I67" s="19"/>
      <c r="J67" s="39"/>
      <c r="K67" s="21"/>
      <c r="L67" s="21"/>
      <c r="M67" s="9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92" t="s">
        <v>11</v>
      </c>
      <c r="C68" s="95" t="s">
        <v>38</v>
      </c>
      <c r="D68" s="66">
        <f t="shared" ref="D68:I68" si="25">(D8-D23)/(D44*D55)</f>
        <v>-950.7725027</v>
      </c>
      <c r="E68" s="66">
        <f t="shared" si="25"/>
        <v>4148.005671</v>
      </c>
      <c r="F68" s="66">
        <f t="shared" si="25"/>
        <v>22632.64684</v>
      </c>
      <c r="G68" s="66">
        <f t="shared" si="25"/>
        <v>-1502.392569</v>
      </c>
      <c r="H68" s="66">
        <f t="shared" si="25"/>
        <v>-2139.393216</v>
      </c>
      <c r="I68" s="66">
        <f t="shared" si="25"/>
        <v>-5508.0456</v>
      </c>
      <c r="J68" s="39"/>
      <c r="K68" s="21"/>
      <c r="L68" s="21"/>
      <c r="M68" s="9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97" t="s">
        <v>26</v>
      </c>
      <c r="C69" s="98" t="s">
        <v>38</v>
      </c>
      <c r="D69" s="99">
        <f t="shared" ref="D69:I69" si="26">(D10-D25)/(D45*D56)</f>
        <v>7500</v>
      </c>
      <c r="E69" s="99">
        <f t="shared" si="26"/>
        <v>-3324.099723</v>
      </c>
      <c r="F69" s="99">
        <f t="shared" si="26"/>
        <v>18768.75</v>
      </c>
      <c r="G69" s="99">
        <f t="shared" si="26"/>
        <v>-1551.9375</v>
      </c>
      <c r="H69" s="99">
        <f t="shared" si="26"/>
        <v>10311.15306</v>
      </c>
      <c r="I69" s="99">
        <f t="shared" si="26"/>
        <v>-7065.965398</v>
      </c>
      <c r="J69" s="101"/>
      <c r="K69" s="102"/>
      <c r="L69" s="102"/>
      <c r="M69" s="10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87" t="s">
        <v>33</v>
      </c>
      <c r="C70" s="63"/>
      <c r="D70" s="23">
        <f t="shared" ref="D70:I70" si="27">(D12-D26)/(D46*D57)</f>
        <v>12198.20251</v>
      </c>
      <c r="E70" s="23">
        <f t="shared" si="27"/>
        <v>-6054.866526</v>
      </c>
      <c r="F70" s="23">
        <f t="shared" si="27"/>
        <v>44874.9365</v>
      </c>
      <c r="G70" s="23">
        <f t="shared" si="27"/>
        <v>-12821.55914</v>
      </c>
      <c r="H70" s="23">
        <f t="shared" si="27"/>
        <v>3525.602957</v>
      </c>
      <c r="I70" s="23">
        <f t="shared" si="27"/>
        <v>-12888.76682</v>
      </c>
      <c r="J70" s="104"/>
      <c r="K70" s="105"/>
      <c r="L70" s="105"/>
      <c r="M70" s="10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</sheetData>
  <mergeCells count="42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B46:C46"/>
    <mergeCell ref="J46:M46"/>
    <mergeCell ref="C48:M48"/>
    <mergeCell ref="B51:M51"/>
    <mergeCell ref="J52:M52"/>
    <mergeCell ref="J53:M53"/>
    <mergeCell ref="J54:M54"/>
    <mergeCell ref="J55:M55"/>
    <mergeCell ref="J65:M65"/>
    <mergeCell ref="J66:M66"/>
    <mergeCell ref="J67:M67"/>
    <mergeCell ref="J68:M68"/>
    <mergeCell ref="J69:M69"/>
    <mergeCell ref="J70:M70"/>
    <mergeCell ref="B70:C70"/>
    <mergeCell ref="J56:M56"/>
    <mergeCell ref="B57:C57"/>
    <mergeCell ref="J57:M57"/>
    <mergeCell ref="B59:F59"/>
    <mergeCell ref="H59:M59"/>
    <mergeCell ref="C61:M61"/>
    <mergeCell ref="B64:M64"/>
  </mergeCells>
  <drawing r:id="rId1"/>
</worksheet>
</file>